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/>
  <mc:AlternateContent xmlns:mc="http://schemas.openxmlformats.org/markup-compatibility/2006">
    <mc:Choice Requires="x15">
      <x15ac:absPath xmlns:x15ac="http://schemas.microsoft.com/office/spreadsheetml/2010/11/ac" url="C:\Users\Irena Fajfrová\Documents\Zakázky\Město 2021\"/>
    </mc:Choice>
  </mc:AlternateContent>
  <xr:revisionPtr revIDLastSave="0" documentId="13_ncr:1_{A8EADE77-6449-4DDD-A641-BD6F06F106F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kapitulace stavby" sheetId="1" r:id="rId1"/>
    <sheet name="001 - SO 101 Společný pás..." sheetId="2" r:id="rId2"/>
    <sheet name="002 - SO 301 Dešťová kana..." sheetId="3" r:id="rId3"/>
    <sheet name="021 - Vedlejší rozpočtové..." sheetId="4" r:id="rId4"/>
    <sheet name="003 - SO 101 Společný pás..." sheetId="5" r:id="rId5"/>
    <sheet name="004 - SO 301 Dešťová kana..." sheetId="6" r:id="rId6"/>
    <sheet name="005 - SO 401 Veřejné osvě..." sheetId="7" r:id="rId7"/>
    <sheet name="006 - Vedlejší rozpočtové..." sheetId="8" r:id="rId8"/>
    <sheet name="Seznam figur" sheetId="9" r:id="rId9"/>
  </sheets>
  <definedNames>
    <definedName name="_xlnm._FilterDatabase" localSheetId="1" hidden="1">'001 - SO 101 Společný pás...'!$C$126:$K$259</definedName>
    <definedName name="_xlnm._FilterDatabase" localSheetId="2" hidden="1">'002 - SO 301 Dešťová kana...'!$C$127:$K$223</definedName>
    <definedName name="_xlnm._FilterDatabase" localSheetId="4" hidden="1">'003 - SO 101 Společný pás...'!$C$127:$K$285</definedName>
    <definedName name="_xlnm._FilterDatabase" localSheetId="5" hidden="1">'004 - SO 301 Dešťová kana...'!$C$125:$K$232</definedName>
    <definedName name="_xlnm._FilterDatabase" localSheetId="6" hidden="1">'005 - SO 401 Veřejné osvě...'!$C$121:$K$125</definedName>
    <definedName name="_xlnm._FilterDatabase" localSheetId="7" hidden="1">'006 - Vedlejší rozpočtové...'!$C$125:$K$138</definedName>
    <definedName name="_xlnm._FilterDatabase" localSheetId="3" hidden="1">'021 - Vedlejší rozpočtové...'!$C$122:$K$128</definedName>
    <definedName name="_xlnm.Print_Titles" localSheetId="1">'001 - SO 101 Společný pás...'!$126:$126</definedName>
    <definedName name="_xlnm.Print_Titles" localSheetId="2">'002 - SO 301 Dešťová kana...'!$127:$127</definedName>
    <definedName name="_xlnm.Print_Titles" localSheetId="4">'003 - SO 101 Společný pás...'!$127:$127</definedName>
    <definedName name="_xlnm.Print_Titles" localSheetId="5">'004 - SO 301 Dešťová kana...'!$125:$125</definedName>
    <definedName name="_xlnm.Print_Titles" localSheetId="6">'005 - SO 401 Veřejné osvě...'!$121:$121</definedName>
    <definedName name="_xlnm.Print_Titles" localSheetId="7">'006 - Vedlejší rozpočtové...'!$125:$125</definedName>
    <definedName name="_xlnm.Print_Titles" localSheetId="3">'021 - Vedlejší rozpočtové...'!$122:$122</definedName>
    <definedName name="_xlnm.Print_Titles" localSheetId="0">'Rekapitulace stavby'!$92:$92</definedName>
    <definedName name="_xlnm.Print_Titles" localSheetId="8">'Seznam figur'!$9:$9</definedName>
    <definedName name="_xlnm.Print_Area" localSheetId="1">'001 - SO 101 Společný pás...'!$C$4:$J$76,'001 - SO 101 Společný pás...'!$C$82:$J$106,'001 - SO 101 Společný pás...'!$C$112:$K$259</definedName>
    <definedName name="_xlnm.Print_Area" localSheetId="2">'002 - SO 301 Dešťová kana...'!$C$4:$J$76,'002 - SO 301 Dešťová kana...'!$C$82:$J$107,'002 - SO 301 Dešťová kana...'!$C$113:$K$223</definedName>
    <definedName name="_xlnm.Print_Area" localSheetId="4">'003 - SO 101 Společný pás...'!$C$4:$J$76,'003 - SO 101 Společný pás...'!$C$82:$J$107,'003 - SO 101 Společný pás...'!$C$113:$K$285</definedName>
    <definedName name="_xlnm.Print_Area" localSheetId="5">'004 - SO 301 Dešťová kana...'!$C$4:$J$76,'004 - SO 301 Dešťová kana...'!$C$82:$J$105,'004 - SO 301 Dešťová kana...'!$C$111:$K$232</definedName>
    <definedName name="_xlnm.Print_Area" localSheetId="6">'005 - SO 401 Veřejné osvě...'!$C$4:$J$76,'005 - SO 401 Veřejné osvě...'!$C$82:$J$101,'005 - SO 401 Veřejné osvě...'!$C$107:$K$125</definedName>
    <definedName name="_xlnm.Print_Area" localSheetId="7">'006 - Vedlejší rozpočtové...'!$C$4:$J$76,'006 - Vedlejší rozpočtové...'!$C$82:$J$105,'006 - Vedlejší rozpočtové...'!$C$111:$K$138</definedName>
    <definedName name="_xlnm.Print_Area" localSheetId="3">'021 - Vedlejší rozpočtové...'!$C$4:$J$76,'021 - Vedlejší rozpočtové...'!$C$82:$J$102,'021 - Vedlejší rozpočtové...'!$C$108:$K$128</definedName>
    <definedName name="_xlnm.Print_Area" localSheetId="0">'Rekapitulace stavby'!$D$4:$AO$76,'Rekapitulace stavby'!$C$82:$AQ$104</definedName>
    <definedName name="_xlnm.Print_Area" localSheetId="8">'Seznam figur'!$C$4:$G$309</definedName>
  </definedNames>
  <calcPr calcId="181029"/>
</workbook>
</file>

<file path=xl/calcChain.xml><?xml version="1.0" encoding="utf-8"?>
<calcChain xmlns="http://schemas.openxmlformats.org/spreadsheetml/2006/main">
  <c r="D7" i="9" l="1"/>
  <c r="J39" i="8"/>
  <c r="J38" i="8"/>
  <c r="AY103" i="1" s="1"/>
  <c r="J37" i="8"/>
  <c r="AX103" i="1" s="1"/>
  <c r="BI138" i="8"/>
  <c r="BH138" i="8"/>
  <c r="BG138" i="8"/>
  <c r="BF138" i="8"/>
  <c r="T138" i="8"/>
  <c r="T137" i="8" s="1"/>
  <c r="R138" i="8"/>
  <c r="R137" i="8" s="1"/>
  <c r="P138" i="8"/>
  <c r="P137" i="8" s="1"/>
  <c r="BI136" i="8"/>
  <c r="BH136" i="8"/>
  <c r="BG136" i="8"/>
  <c r="BF136" i="8"/>
  <c r="T136" i="8"/>
  <c r="T135" i="8"/>
  <c r="R136" i="8"/>
  <c r="R135" i="8" s="1"/>
  <c r="P136" i="8"/>
  <c r="P135" i="8" s="1"/>
  <c r="BI134" i="8"/>
  <c r="BH134" i="8"/>
  <c r="BG134" i="8"/>
  <c r="BF134" i="8"/>
  <c r="T134" i="8"/>
  <c r="R134" i="8"/>
  <c r="P134" i="8"/>
  <c r="BI133" i="8"/>
  <c r="BH133" i="8"/>
  <c r="BG133" i="8"/>
  <c r="BF133" i="8"/>
  <c r="T133" i="8"/>
  <c r="R133" i="8"/>
  <c r="P133" i="8"/>
  <c r="BI130" i="8"/>
  <c r="BH130" i="8"/>
  <c r="BG130" i="8"/>
  <c r="BF130" i="8"/>
  <c r="T130" i="8"/>
  <c r="R130" i="8"/>
  <c r="P130" i="8"/>
  <c r="BI129" i="8"/>
  <c r="BH129" i="8"/>
  <c r="BG129" i="8"/>
  <c r="BF129" i="8"/>
  <c r="T129" i="8"/>
  <c r="R129" i="8"/>
  <c r="P129" i="8"/>
  <c r="J123" i="8"/>
  <c r="J122" i="8"/>
  <c r="F122" i="8"/>
  <c r="F120" i="8"/>
  <c r="E118" i="8"/>
  <c r="J94" i="8"/>
  <c r="J93" i="8"/>
  <c r="F93" i="8"/>
  <c r="F91" i="8"/>
  <c r="E89" i="8"/>
  <c r="J20" i="8"/>
  <c r="E20" i="8"/>
  <c r="F123" i="8"/>
  <c r="J19" i="8"/>
  <c r="J14" i="8"/>
  <c r="J91" i="8" s="1"/>
  <c r="E7" i="8"/>
  <c r="E114" i="8" s="1"/>
  <c r="J39" i="7"/>
  <c r="J38" i="7"/>
  <c r="AY102" i="1"/>
  <c r="J37" i="7"/>
  <c r="AX102" i="1"/>
  <c r="BI125" i="7"/>
  <c r="BH125" i="7"/>
  <c r="F38" i="7" s="1"/>
  <c r="BC102" i="1" s="1"/>
  <c r="BG125" i="7"/>
  <c r="BF125" i="7"/>
  <c r="T125" i="7"/>
  <c r="T124" i="7"/>
  <c r="T123" i="7" s="1"/>
  <c r="T122" i="7" s="1"/>
  <c r="R125" i="7"/>
  <c r="R124" i="7"/>
  <c r="R123" i="7" s="1"/>
  <c r="R122" i="7" s="1"/>
  <c r="P125" i="7"/>
  <c r="P124" i="7"/>
  <c r="P123" i="7" s="1"/>
  <c r="P122" i="7" s="1"/>
  <c r="AU102" i="1" s="1"/>
  <c r="J119" i="7"/>
  <c r="J118" i="7"/>
  <c r="F118" i="7"/>
  <c r="F116" i="7"/>
  <c r="E114" i="7"/>
  <c r="J94" i="7"/>
  <c r="J93" i="7"/>
  <c r="F93" i="7"/>
  <c r="F91" i="7"/>
  <c r="E89" i="7"/>
  <c r="J20" i="7"/>
  <c r="E20" i="7"/>
  <c r="F94" i="7"/>
  <c r="J19" i="7"/>
  <c r="J14" i="7"/>
  <c r="J116" i="7"/>
  <c r="E7" i="7"/>
  <c r="E110" i="7" s="1"/>
  <c r="J39" i="6"/>
  <c r="J38" i="6"/>
  <c r="AY101" i="1"/>
  <c r="J37" i="6"/>
  <c r="AX101" i="1"/>
  <c r="BI232" i="6"/>
  <c r="BH232" i="6"/>
  <c r="BG232" i="6"/>
  <c r="BF232" i="6"/>
  <c r="T232" i="6"/>
  <c r="T231" i="6"/>
  <c r="R232" i="6"/>
  <c r="R231" i="6" s="1"/>
  <c r="P232" i="6"/>
  <c r="P231" i="6"/>
  <c r="BI230" i="6"/>
  <c r="BH230" i="6"/>
  <c r="BG230" i="6"/>
  <c r="BF230" i="6"/>
  <c r="T230" i="6"/>
  <c r="R230" i="6"/>
  <c r="P230" i="6"/>
  <c r="BI229" i="6"/>
  <c r="BH229" i="6"/>
  <c r="BG229" i="6"/>
  <c r="BF229" i="6"/>
  <c r="T229" i="6"/>
  <c r="R229" i="6"/>
  <c r="P229" i="6"/>
  <c r="BI228" i="6"/>
  <c r="BH228" i="6"/>
  <c r="BG228" i="6"/>
  <c r="BF228" i="6"/>
  <c r="T228" i="6"/>
  <c r="R228" i="6"/>
  <c r="P228" i="6"/>
  <c r="BI227" i="6"/>
  <c r="BH227" i="6"/>
  <c r="BG227" i="6"/>
  <c r="BF227" i="6"/>
  <c r="T227" i="6"/>
  <c r="R227" i="6"/>
  <c r="P227" i="6"/>
  <c r="BI226" i="6"/>
  <c r="BH226" i="6"/>
  <c r="BG226" i="6"/>
  <c r="BF226" i="6"/>
  <c r="T226" i="6"/>
  <c r="R226" i="6"/>
  <c r="P226" i="6"/>
  <c r="BI225" i="6"/>
  <c r="BH225" i="6"/>
  <c r="BG225" i="6"/>
  <c r="BF225" i="6"/>
  <c r="T225" i="6"/>
  <c r="R225" i="6"/>
  <c r="P225" i="6"/>
  <c r="BI224" i="6"/>
  <c r="BH224" i="6"/>
  <c r="BG224" i="6"/>
  <c r="BF224" i="6"/>
  <c r="T224" i="6"/>
  <c r="R224" i="6"/>
  <c r="P224" i="6"/>
  <c r="BI223" i="6"/>
  <c r="BH223" i="6"/>
  <c r="BG223" i="6"/>
  <c r="BF223" i="6"/>
  <c r="T223" i="6"/>
  <c r="R223" i="6"/>
  <c r="P223" i="6"/>
  <c r="BI222" i="6"/>
  <c r="BH222" i="6"/>
  <c r="BG222" i="6"/>
  <c r="BF222" i="6"/>
  <c r="T222" i="6"/>
  <c r="R222" i="6"/>
  <c r="P222" i="6"/>
  <c r="BI221" i="6"/>
  <c r="BH221" i="6"/>
  <c r="BG221" i="6"/>
  <c r="BF221" i="6"/>
  <c r="T221" i="6"/>
  <c r="R221" i="6"/>
  <c r="P221" i="6"/>
  <c r="BI220" i="6"/>
  <c r="BH220" i="6"/>
  <c r="BG220" i="6"/>
  <c r="BF220" i="6"/>
  <c r="T220" i="6"/>
  <c r="R220" i="6"/>
  <c r="P220" i="6"/>
  <c r="BI219" i="6"/>
  <c r="BH219" i="6"/>
  <c r="BG219" i="6"/>
  <c r="BF219" i="6"/>
  <c r="T219" i="6"/>
  <c r="R219" i="6"/>
  <c r="P219" i="6"/>
  <c r="BI218" i="6"/>
  <c r="BH218" i="6"/>
  <c r="BG218" i="6"/>
  <c r="BF218" i="6"/>
  <c r="T218" i="6"/>
  <c r="R218" i="6"/>
  <c r="P218" i="6"/>
  <c r="BI217" i="6"/>
  <c r="BH217" i="6"/>
  <c r="BG217" i="6"/>
  <c r="BF217" i="6"/>
  <c r="T217" i="6"/>
  <c r="R217" i="6"/>
  <c r="P217" i="6"/>
  <c r="BI216" i="6"/>
  <c r="BH216" i="6"/>
  <c r="BG216" i="6"/>
  <c r="BF216" i="6"/>
  <c r="T216" i="6"/>
  <c r="R216" i="6"/>
  <c r="P216" i="6"/>
  <c r="BI215" i="6"/>
  <c r="BH215" i="6"/>
  <c r="BG215" i="6"/>
  <c r="BF215" i="6"/>
  <c r="T215" i="6"/>
  <c r="R215" i="6"/>
  <c r="P215" i="6"/>
  <c r="BI214" i="6"/>
  <c r="BH214" i="6"/>
  <c r="BG214" i="6"/>
  <c r="BF214" i="6"/>
  <c r="T214" i="6"/>
  <c r="R214" i="6"/>
  <c r="P214" i="6"/>
  <c r="BI213" i="6"/>
  <c r="BH213" i="6"/>
  <c r="BG213" i="6"/>
  <c r="BF213" i="6"/>
  <c r="T213" i="6"/>
  <c r="R213" i="6"/>
  <c r="P213" i="6"/>
  <c r="BI212" i="6"/>
  <c r="BH212" i="6"/>
  <c r="BG212" i="6"/>
  <c r="BF212" i="6"/>
  <c r="T212" i="6"/>
  <c r="R212" i="6"/>
  <c r="P212" i="6"/>
  <c r="BI211" i="6"/>
  <c r="BH211" i="6"/>
  <c r="BG211" i="6"/>
  <c r="BF211" i="6"/>
  <c r="T211" i="6"/>
  <c r="R211" i="6"/>
  <c r="P211" i="6"/>
  <c r="BI210" i="6"/>
  <c r="BH210" i="6"/>
  <c r="BG210" i="6"/>
  <c r="BF210" i="6"/>
  <c r="T210" i="6"/>
  <c r="R210" i="6"/>
  <c r="P210" i="6"/>
  <c r="BI205" i="6"/>
  <c r="BH205" i="6"/>
  <c r="BG205" i="6"/>
  <c r="BF205" i="6"/>
  <c r="T205" i="6"/>
  <c r="T204" i="6" s="1"/>
  <c r="R205" i="6"/>
  <c r="R204" i="6"/>
  <c r="P205" i="6"/>
  <c r="P204" i="6" s="1"/>
  <c r="BI203" i="6"/>
  <c r="BH203" i="6"/>
  <c r="BG203" i="6"/>
  <c r="BF203" i="6"/>
  <c r="T203" i="6"/>
  <c r="R203" i="6"/>
  <c r="P203" i="6"/>
  <c r="BI201" i="6"/>
  <c r="BH201" i="6"/>
  <c r="BG201" i="6"/>
  <c r="BF201" i="6"/>
  <c r="T201" i="6"/>
  <c r="R201" i="6"/>
  <c r="P201" i="6"/>
  <c r="BI199" i="6"/>
  <c r="BH199" i="6"/>
  <c r="BG199" i="6"/>
  <c r="BF199" i="6"/>
  <c r="T199" i="6"/>
  <c r="R199" i="6"/>
  <c r="P199" i="6"/>
  <c r="BI197" i="6"/>
  <c r="BH197" i="6"/>
  <c r="BG197" i="6"/>
  <c r="BF197" i="6"/>
  <c r="T197" i="6"/>
  <c r="R197" i="6"/>
  <c r="P197" i="6"/>
  <c r="BI196" i="6"/>
  <c r="BH196" i="6"/>
  <c r="BG196" i="6"/>
  <c r="BF196" i="6"/>
  <c r="T196" i="6"/>
  <c r="R196" i="6"/>
  <c r="P196" i="6"/>
  <c r="BI194" i="6"/>
  <c r="BH194" i="6"/>
  <c r="BG194" i="6"/>
  <c r="BF194" i="6"/>
  <c r="T194" i="6"/>
  <c r="R194" i="6"/>
  <c r="P194" i="6"/>
  <c r="BI193" i="6"/>
  <c r="BH193" i="6"/>
  <c r="BG193" i="6"/>
  <c r="BF193" i="6"/>
  <c r="T193" i="6"/>
  <c r="R193" i="6"/>
  <c r="P193" i="6"/>
  <c r="BI191" i="6"/>
  <c r="BH191" i="6"/>
  <c r="BG191" i="6"/>
  <c r="BF191" i="6"/>
  <c r="T191" i="6"/>
  <c r="R191" i="6"/>
  <c r="P191" i="6"/>
  <c r="BI189" i="6"/>
  <c r="BH189" i="6"/>
  <c r="BG189" i="6"/>
  <c r="BF189" i="6"/>
  <c r="T189" i="6"/>
  <c r="R189" i="6"/>
  <c r="P189" i="6"/>
  <c r="BI187" i="6"/>
  <c r="BH187" i="6"/>
  <c r="BG187" i="6"/>
  <c r="BF187" i="6"/>
  <c r="T187" i="6"/>
  <c r="R187" i="6"/>
  <c r="P187" i="6"/>
  <c r="BI183" i="6"/>
  <c r="BH183" i="6"/>
  <c r="BG183" i="6"/>
  <c r="BF183" i="6"/>
  <c r="T183" i="6"/>
  <c r="R183" i="6"/>
  <c r="P183" i="6"/>
  <c r="BI176" i="6"/>
  <c r="BH176" i="6"/>
  <c r="BG176" i="6"/>
  <c r="BF176" i="6"/>
  <c r="T176" i="6"/>
  <c r="R176" i="6"/>
  <c r="P176" i="6"/>
  <c r="BI174" i="6"/>
  <c r="BH174" i="6"/>
  <c r="BG174" i="6"/>
  <c r="BF174" i="6"/>
  <c r="T174" i="6"/>
  <c r="R174" i="6"/>
  <c r="P174" i="6"/>
  <c r="BI172" i="6"/>
  <c r="BH172" i="6"/>
  <c r="BG172" i="6"/>
  <c r="BF172" i="6"/>
  <c r="T172" i="6"/>
  <c r="R172" i="6"/>
  <c r="P172" i="6"/>
  <c r="BI166" i="6"/>
  <c r="BH166" i="6"/>
  <c r="BG166" i="6"/>
  <c r="BF166" i="6"/>
  <c r="T166" i="6"/>
  <c r="R166" i="6"/>
  <c r="P166" i="6"/>
  <c r="BI164" i="6"/>
  <c r="BH164" i="6"/>
  <c r="BG164" i="6"/>
  <c r="BF164" i="6"/>
  <c r="T164" i="6"/>
  <c r="R164" i="6"/>
  <c r="P164" i="6"/>
  <c r="BI160" i="6"/>
  <c r="BH160" i="6"/>
  <c r="BG160" i="6"/>
  <c r="BF160" i="6"/>
  <c r="T160" i="6"/>
  <c r="R160" i="6"/>
  <c r="P160" i="6"/>
  <c r="BI150" i="6"/>
  <c r="BH150" i="6"/>
  <c r="BG150" i="6"/>
  <c r="BF150" i="6"/>
  <c r="T150" i="6"/>
  <c r="R150" i="6"/>
  <c r="P150" i="6"/>
  <c r="BI149" i="6"/>
  <c r="BH149" i="6"/>
  <c r="BG149" i="6"/>
  <c r="BF149" i="6"/>
  <c r="T149" i="6"/>
  <c r="R149" i="6"/>
  <c r="P149" i="6"/>
  <c r="BI144" i="6"/>
  <c r="BH144" i="6"/>
  <c r="BG144" i="6"/>
  <c r="BF144" i="6"/>
  <c r="T144" i="6"/>
  <c r="R144" i="6"/>
  <c r="P144" i="6"/>
  <c r="BI139" i="6"/>
  <c r="BH139" i="6"/>
  <c r="BG139" i="6"/>
  <c r="BF139" i="6"/>
  <c r="T139" i="6"/>
  <c r="R139" i="6"/>
  <c r="P139" i="6"/>
  <c r="BI134" i="6"/>
  <c r="BH134" i="6"/>
  <c r="BG134" i="6"/>
  <c r="BF134" i="6"/>
  <c r="T134" i="6"/>
  <c r="R134" i="6"/>
  <c r="P134" i="6"/>
  <c r="BI131" i="6"/>
  <c r="BH131" i="6"/>
  <c r="BG131" i="6"/>
  <c r="BF131" i="6"/>
  <c r="T131" i="6"/>
  <c r="R131" i="6"/>
  <c r="P131" i="6"/>
  <c r="BI129" i="6"/>
  <c r="BH129" i="6"/>
  <c r="BG129" i="6"/>
  <c r="BF129" i="6"/>
  <c r="T129" i="6"/>
  <c r="R129" i="6"/>
  <c r="P129" i="6"/>
  <c r="J123" i="6"/>
  <c r="J122" i="6"/>
  <c r="F122" i="6"/>
  <c r="F120" i="6"/>
  <c r="E118" i="6"/>
  <c r="J94" i="6"/>
  <c r="J93" i="6"/>
  <c r="F93" i="6"/>
  <c r="F91" i="6"/>
  <c r="E89" i="6"/>
  <c r="J20" i="6"/>
  <c r="E20" i="6"/>
  <c r="F123" i="6" s="1"/>
  <c r="J19" i="6"/>
  <c r="J14" i="6"/>
  <c r="J120" i="6" s="1"/>
  <c r="E7" i="6"/>
  <c r="E114" i="6"/>
  <c r="J39" i="5"/>
  <c r="J38" i="5"/>
  <c r="AY100" i="1"/>
  <c r="J37" i="5"/>
  <c r="AX100" i="1"/>
  <c r="BI285" i="5"/>
  <c r="BH285" i="5"/>
  <c r="BG285" i="5"/>
  <c r="BF285" i="5"/>
  <c r="T285" i="5"/>
  <c r="T284" i="5"/>
  <c r="R285" i="5"/>
  <c r="R284" i="5"/>
  <c r="P285" i="5"/>
  <c r="P284" i="5" s="1"/>
  <c r="BI282" i="5"/>
  <c r="BH282" i="5"/>
  <c r="BG282" i="5"/>
  <c r="BF282" i="5"/>
  <c r="T282" i="5"/>
  <c r="R282" i="5"/>
  <c r="P282" i="5"/>
  <c r="BI281" i="5"/>
  <c r="BH281" i="5"/>
  <c r="BG281" i="5"/>
  <c r="BF281" i="5"/>
  <c r="T281" i="5"/>
  <c r="R281" i="5"/>
  <c r="P281" i="5"/>
  <c r="BI280" i="5"/>
  <c r="BH280" i="5"/>
  <c r="BG280" i="5"/>
  <c r="BF280" i="5"/>
  <c r="T280" i="5"/>
  <c r="R280" i="5"/>
  <c r="P280" i="5"/>
  <c r="BI279" i="5"/>
  <c r="BH279" i="5"/>
  <c r="BG279" i="5"/>
  <c r="BF279" i="5"/>
  <c r="T279" i="5"/>
  <c r="R279" i="5"/>
  <c r="P279" i="5"/>
  <c r="BI277" i="5"/>
  <c r="BH277" i="5"/>
  <c r="BG277" i="5"/>
  <c r="BF277" i="5"/>
  <c r="T277" i="5"/>
  <c r="R277" i="5"/>
  <c r="P277" i="5"/>
  <c r="BI276" i="5"/>
  <c r="BH276" i="5"/>
  <c r="BG276" i="5"/>
  <c r="BF276" i="5"/>
  <c r="T276" i="5"/>
  <c r="R276" i="5"/>
  <c r="P276" i="5"/>
  <c r="BI274" i="5"/>
  <c r="BH274" i="5"/>
  <c r="BG274" i="5"/>
  <c r="BF274" i="5"/>
  <c r="T274" i="5"/>
  <c r="R274" i="5"/>
  <c r="P274" i="5"/>
  <c r="BI272" i="5"/>
  <c r="BH272" i="5"/>
  <c r="BG272" i="5"/>
  <c r="BF272" i="5"/>
  <c r="T272" i="5"/>
  <c r="R272" i="5"/>
  <c r="P272" i="5"/>
  <c r="BI270" i="5"/>
  <c r="BH270" i="5"/>
  <c r="BG270" i="5"/>
  <c r="BF270" i="5"/>
  <c r="T270" i="5"/>
  <c r="R270" i="5"/>
  <c r="P270" i="5"/>
  <c r="BI268" i="5"/>
  <c r="BH268" i="5"/>
  <c r="BG268" i="5"/>
  <c r="BF268" i="5"/>
  <c r="T268" i="5"/>
  <c r="R268" i="5"/>
  <c r="P268" i="5"/>
  <c r="BI267" i="5"/>
  <c r="BH267" i="5"/>
  <c r="BG267" i="5"/>
  <c r="BF267" i="5"/>
  <c r="T267" i="5"/>
  <c r="R267" i="5"/>
  <c r="P267" i="5"/>
  <c r="BI265" i="5"/>
  <c r="BH265" i="5"/>
  <c r="BG265" i="5"/>
  <c r="BF265" i="5"/>
  <c r="T265" i="5"/>
  <c r="R265" i="5"/>
  <c r="P265" i="5"/>
  <c r="BI263" i="5"/>
  <c r="BH263" i="5"/>
  <c r="BG263" i="5"/>
  <c r="BF263" i="5"/>
  <c r="T263" i="5"/>
  <c r="R263" i="5"/>
  <c r="P263" i="5"/>
  <c r="BI261" i="5"/>
  <c r="BH261" i="5"/>
  <c r="BG261" i="5"/>
  <c r="BF261" i="5"/>
  <c r="T261" i="5"/>
  <c r="R261" i="5"/>
  <c r="P261" i="5"/>
  <c r="BI260" i="5"/>
  <c r="BH260" i="5"/>
  <c r="BG260" i="5"/>
  <c r="BF260" i="5"/>
  <c r="T260" i="5"/>
  <c r="R260" i="5"/>
  <c r="P260" i="5"/>
  <c r="BI259" i="5"/>
  <c r="BH259" i="5"/>
  <c r="BG259" i="5"/>
  <c r="BF259" i="5"/>
  <c r="T259" i="5"/>
  <c r="R259" i="5"/>
  <c r="P259" i="5"/>
  <c r="BI258" i="5"/>
  <c r="BH258" i="5"/>
  <c r="BG258" i="5"/>
  <c r="BF258" i="5"/>
  <c r="T258" i="5"/>
  <c r="R258" i="5"/>
  <c r="P258" i="5"/>
  <c r="BI257" i="5"/>
  <c r="BH257" i="5"/>
  <c r="BG257" i="5"/>
  <c r="BF257" i="5"/>
  <c r="T257" i="5"/>
  <c r="R257" i="5"/>
  <c r="P257" i="5"/>
  <c r="BI256" i="5"/>
  <c r="BH256" i="5"/>
  <c r="BG256" i="5"/>
  <c r="BF256" i="5"/>
  <c r="T256" i="5"/>
  <c r="R256" i="5"/>
  <c r="P256" i="5"/>
  <c r="BI255" i="5"/>
  <c r="BH255" i="5"/>
  <c r="BG255" i="5"/>
  <c r="BF255" i="5"/>
  <c r="T255" i="5"/>
  <c r="R255" i="5"/>
  <c r="P255" i="5"/>
  <c r="BI254" i="5"/>
  <c r="BH254" i="5"/>
  <c r="BG254" i="5"/>
  <c r="BF254" i="5"/>
  <c r="T254" i="5"/>
  <c r="R254" i="5"/>
  <c r="P254" i="5"/>
  <c r="BI253" i="5"/>
  <c r="BH253" i="5"/>
  <c r="BG253" i="5"/>
  <c r="BF253" i="5"/>
  <c r="T253" i="5"/>
  <c r="R253" i="5"/>
  <c r="P253" i="5"/>
  <c r="BI251" i="5"/>
  <c r="BH251" i="5"/>
  <c r="BG251" i="5"/>
  <c r="BF251" i="5"/>
  <c r="T251" i="5"/>
  <c r="R251" i="5"/>
  <c r="P251" i="5"/>
  <c r="BI250" i="5"/>
  <c r="BH250" i="5"/>
  <c r="BG250" i="5"/>
  <c r="BF250" i="5"/>
  <c r="T250" i="5"/>
  <c r="R250" i="5"/>
  <c r="P250" i="5"/>
  <c r="BI247" i="5"/>
  <c r="BH247" i="5"/>
  <c r="BG247" i="5"/>
  <c r="BF247" i="5"/>
  <c r="T247" i="5"/>
  <c r="R247" i="5"/>
  <c r="P247" i="5"/>
  <c r="BI245" i="5"/>
  <c r="BH245" i="5"/>
  <c r="BG245" i="5"/>
  <c r="BF245" i="5"/>
  <c r="T245" i="5"/>
  <c r="R245" i="5"/>
  <c r="P245" i="5"/>
  <c r="BI242" i="5"/>
  <c r="BH242" i="5"/>
  <c r="BG242" i="5"/>
  <c r="BF242" i="5"/>
  <c r="T242" i="5"/>
  <c r="R242" i="5"/>
  <c r="P242" i="5"/>
  <c r="BI239" i="5"/>
  <c r="BH239" i="5"/>
  <c r="BG239" i="5"/>
  <c r="BF239" i="5"/>
  <c r="T239" i="5"/>
  <c r="R239" i="5"/>
  <c r="P239" i="5"/>
  <c r="BI237" i="5"/>
  <c r="BH237" i="5"/>
  <c r="BG237" i="5"/>
  <c r="BF237" i="5"/>
  <c r="T237" i="5"/>
  <c r="R237" i="5"/>
  <c r="P237" i="5"/>
  <c r="BI235" i="5"/>
  <c r="BH235" i="5"/>
  <c r="BG235" i="5"/>
  <c r="BF235" i="5"/>
  <c r="T235" i="5"/>
  <c r="R235" i="5"/>
  <c r="P235" i="5"/>
  <c r="BI233" i="5"/>
  <c r="BH233" i="5"/>
  <c r="BG233" i="5"/>
  <c r="BF233" i="5"/>
  <c r="T233" i="5"/>
  <c r="R233" i="5"/>
  <c r="P233" i="5"/>
  <c r="BI231" i="5"/>
  <c r="BH231" i="5"/>
  <c r="BG231" i="5"/>
  <c r="BF231" i="5"/>
  <c r="T231" i="5"/>
  <c r="R231" i="5"/>
  <c r="P231" i="5"/>
  <c r="BI229" i="5"/>
  <c r="BH229" i="5"/>
  <c r="BG229" i="5"/>
  <c r="BF229" i="5"/>
  <c r="T229" i="5"/>
  <c r="R229" i="5"/>
  <c r="P229" i="5"/>
  <c r="BI227" i="5"/>
  <c r="BH227" i="5"/>
  <c r="BG227" i="5"/>
  <c r="BF227" i="5"/>
  <c r="T227" i="5"/>
  <c r="R227" i="5"/>
  <c r="P227" i="5"/>
  <c r="BI225" i="5"/>
  <c r="BH225" i="5"/>
  <c r="BG225" i="5"/>
  <c r="BF225" i="5"/>
  <c r="T225" i="5"/>
  <c r="R225" i="5"/>
  <c r="P225" i="5"/>
  <c r="BI223" i="5"/>
  <c r="BH223" i="5"/>
  <c r="BG223" i="5"/>
  <c r="BF223" i="5"/>
  <c r="T223" i="5"/>
  <c r="R223" i="5"/>
  <c r="P223" i="5"/>
  <c r="BI221" i="5"/>
  <c r="BH221" i="5"/>
  <c r="BG221" i="5"/>
  <c r="BF221" i="5"/>
  <c r="T221" i="5"/>
  <c r="R221" i="5"/>
  <c r="P221" i="5"/>
  <c r="BI219" i="5"/>
  <c r="BH219" i="5"/>
  <c r="BG219" i="5"/>
  <c r="BF219" i="5"/>
  <c r="T219" i="5"/>
  <c r="R219" i="5"/>
  <c r="P219" i="5"/>
  <c r="BI215" i="5"/>
  <c r="BH215" i="5"/>
  <c r="BG215" i="5"/>
  <c r="BF215" i="5"/>
  <c r="T215" i="5"/>
  <c r="R215" i="5"/>
  <c r="P215" i="5"/>
  <c r="BI212" i="5"/>
  <c r="BH212" i="5"/>
  <c r="BG212" i="5"/>
  <c r="BF212" i="5"/>
  <c r="T212" i="5"/>
  <c r="T211" i="5" s="1"/>
  <c r="R212" i="5"/>
  <c r="R211" i="5"/>
  <c r="P212" i="5"/>
  <c r="P211" i="5" s="1"/>
  <c r="BI210" i="5"/>
  <c r="BH210" i="5"/>
  <c r="BG210" i="5"/>
  <c r="BF210" i="5"/>
  <c r="T210" i="5"/>
  <c r="T209" i="5"/>
  <c r="R210" i="5"/>
  <c r="R209" i="5" s="1"/>
  <c r="P210" i="5"/>
  <c r="P209" i="5"/>
  <c r="BI208" i="5"/>
  <c r="BH208" i="5"/>
  <c r="BG208" i="5"/>
  <c r="BF208" i="5"/>
  <c r="T208" i="5"/>
  <c r="R208" i="5"/>
  <c r="P208" i="5"/>
  <c r="BI207" i="5"/>
  <c r="BH207" i="5"/>
  <c r="BG207" i="5"/>
  <c r="BF207" i="5"/>
  <c r="T207" i="5"/>
  <c r="R207" i="5"/>
  <c r="P207" i="5"/>
  <c r="BI206" i="5"/>
  <c r="BH206" i="5"/>
  <c r="BG206" i="5"/>
  <c r="BF206" i="5"/>
  <c r="T206" i="5"/>
  <c r="R206" i="5"/>
  <c r="P206" i="5"/>
  <c r="BI205" i="5"/>
  <c r="BH205" i="5"/>
  <c r="BG205" i="5"/>
  <c r="BF205" i="5"/>
  <c r="T205" i="5"/>
  <c r="R205" i="5"/>
  <c r="P205" i="5"/>
  <c r="BI204" i="5"/>
  <c r="BH204" i="5"/>
  <c r="BG204" i="5"/>
  <c r="BF204" i="5"/>
  <c r="T204" i="5"/>
  <c r="R204" i="5"/>
  <c r="P204" i="5"/>
  <c r="BI202" i="5"/>
  <c r="BH202" i="5"/>
  <c r="BG202" i="5"/>
  <c r="BF202" i="5"/>
  <c r="T202" i="5"/>
  <c r="R202" i="5"/>
  <c r="P202" i="5"/>
  <c r="BI200" i="5"/>
  <c r="BH200" i="5"/>
  <c r="BG200" i="5"/>
  <c r="BF200" i="5"/>
  <c r="T200" i="5"/>
  <c r="R200" i="5"/>
  <c r="P200" i="5"/>
  <c r="BI197" i="5"/>
  <c r="BH197" i="5"/>
  <c r="BG197" i="5"/>
  <c r="BF197" i="5"/>
  <c r="T197" i="5"/>
  <c r="R197" i="5"/>
  <c r="P197" i="5"/>
  <c r="BI196" i="5"/>
  <c r="BH196" i="5"/>
  <c r="BG196" i="5"/>
  <c r="BF196" i="5"/>
  <c r="T196" i="5"/>
  <c r="R196" i="5"/>
  <c r="P196" i="5"/>
  <c r="BI194" i="5"/>
  <c r="BH194" i="5"/>
  <c r="BG194" i="5"/>
  <c r="BF194" i="5"/>
  <c r="T194" i="5"/>
  <c r="R194" i="5"/>
  <c r="P194" i="5"/>
  <c r="BI192" i="5"/>
  <c r="BH192" i="5"/>
  <c r="BG192" i="5"/>
  <c r="BF192" i="5"/>
  <c r="T192" i="5"/>
  <c r="R192" i="5"/>
  <c r="P192" i="5"/>
  <c r="BI190" i="5"/>
  <c r="BH190" i="5"/>
  <c r="BG190" i="5"/>
  <c r="BF190" i="5"/>
  <c r="T190" i="5"/>
  <c r="R190" i="5"/>
  <c r="P190" i="5"/>
  <c r="BI184" i="5"/>
  <c r="BH184" i="5"/>
  <c r="BG184" i="5"/>
  <c r="BF184" i="5"/>
  <c r="T184" i="5"/>
  <c r="R184" i="5"/>
  <c r="P184" i="5"/>
  <c r="BI182" i="5"/>
  <c r="BH182" i="5"/>
  <c r="BG182" i="5"/>
  <c r="BF182" i="5"/>
  <c r="T182" i="5"/>
  <c r="R182" i="5"/>
  <c r="P182" i="5"/>
  <c r="BI177" i="5"/>
  <c r="BH177" i="5"/>
  <c r="BG177" i="5"/>
  <c r="BF177" i="5"/>
  <c r="T177" i="5"/>
  <c r="R177" i="5"/>
  <c r="P177" i="5"/>
  <c r="BI171" i="5"/>
  <c r="BH171" i="5"/>
  <c r="BG171" i="5"/>
  <c r="BF171" i="5"/>
  <c r="T171" i="5"/>
  <c r="R171" i="5"/>
  <c r="P171" i="5"/>
  <c r="BI169" i="5"/>
  <c r="BH169" i="5"/>
  <c r="BG169" i="5"/>
  <c r="BF169" i="5"/>
  <c r="T169" i="5"/>
  <c r="R169" i="5"/>
  <c r="P169" i="5"/>
  <c r="BI167" i="5"/>
  <c r="BH167" i="5"/>
  <c r="BG167" i="5"/>
  <c r="BF167" i="5"/>
  <c r="T167" i="5"/>
  <c r="R167" i="5"/>
  <c r="P167" i="5"/>
  <c r="BI165" i="5"/>
  <c r="BH165" i="5"/>
  <c r="BG165" i="5"/>
  <c r="BF165" i="5"/>
  <c r="T165" i="5"/>
  <c r="R165" i="5"/>
  <c r="P165" i="5"/>
  <c r="BI163" i="5"/>
  <c r="BH163" i="5"/>
  <c r="BG163" i="5"/>
  <c r="BF163" i="5"/>
  <c r="T163" i="5"/>
  <c r="R163" i="5"/>
  <c r="P163" i="5"/>
  <c r="BI161" i="5"/>
  <c r="BH161" i="5"/>
  <c r="BG161" i="5"/>
  <c r="BF161" i="5"/>
  <c r="T161" i="5"/>
  <c r="R161" i="5"/>
  <c r="P161" i="5"/>
  <c r="BI159" i="5"/>
  <c r="BH159" i="5"/>
  <c r="BG159" i="5"/>
  <c r="BF159" i="5"/>
  <c r="T159" i="5"/>
  <c r="R159" i="5"/>
  <c r="P159" i="5"/>
  <c r="BI158" i="5"/>
  <c r="BH158" i="5"/>
  <c r="BG158" i="5"/>
  <c r="BF158" i="5"/>
  <c r="T158" i="5"/>
  <c r="R158" i="5"/>
  <c r="P158" i="5"/>
  <c r="BI157" i="5"/>
  <c r="BH157" i="5"/>
  <c r="BG157" i="5"/>
  <c r="BF157" i="5"/>
  <c r="T157" i="5"/>
  <c r="R157" i="5"/>
  <c r="P157" i="5"/>
  <c r="BI156" i="5"/>
  <c r="BH156" i="5"/>
  <c r="BG156" i="5"/>
  <c r="BF156" i="5"/>
  <c r="T156" i="5"/>
  <c r="R156" i="5"/>
  <c r="P156" i="5"/>
  <c r="BI155" i="5"/>
  <c r="BH155" i="5"/>
  <c r="BG155" i="5"/>
  <c r="BF155" i="5"/>
  <c r="T155" i="5"/>
  <c r="R155" i="5"/>
  <c r="P155" i="5"/>
  <c r="BI152" i="5"/>
  <c r="BH152" i="5"/>
  <c r="BG152" i="5"/>
  <c r="BF152" i="5"/>
  <c r="T152" i="5"/>
  <c r="R152" i="5"/>
  <c r="P152" i="5"/>
  <c r="BI150" i="5"/>
  <c r="BH150" i="5"/>
  <c r="BG150" i="5"/>
  <c r="BF150" i="5"/>
  <c r="T150" i="5"/>
  <c r="R150" i="5"/>
  <c r="P150" i="5"/>
  <c r="BI147" i="5"/>
  <c r="BH147" i="5"/>
  <c r="BG147" i="5"/>
  <c r="BF147" i="5"/>
  <c r="T147" i="5"/>
  <c r="R147" i="5"/>
  <c r="P147" i="5"/>
  <c r="BI146" i="5"/>
  <c r="BH146" i="5"/>
  <c r="BG146" i="5"/>
  <c r="BF146" i="5"/>
  <c r="T146" i="5"/>
  <c r="R146" i="5"/>
  <c r="P146" i="5"/>
  <c r="BI145" i="5"/>
  <c r="BH145" i="5"/>
  <c r="BG145" i="5"/>
  <c r="BF145" i="5"/>
  <c r="T145" i="5"/>
  <c r="R145" i="5"/>
  <c r="P145" i="5"/>
  <c r="BI144" i="5"/>
  <c r="BH144" i="5"/>
  <c r="BG144" i="5"/>
  <c r="BF144" i="5"/>
  <c r="T144" i="5"/>
  <c r="R144" i="5"/>
  <c r="P144" i="5"/>
  <c r="BI143" i="5"/>
  <c r="BH143" i="5"/>
  <c r="BG143" i="5"/>
  <c r="BF143" i="5"/>
  <c r="T143" i="5"/>
  <c r="R143" i="5"/>
  <c r="P143" i="5"/>
  <c r="BI140" i="5"/>
  <c r="BH140" i="5"/>
  <c r="BG140" i="5"/>
  <c r="BF140" i="5"/>
  <c r="T140" i="5"/>
  <c r="R140" i="5"/>
  <c r="P140" i="5"/>
  <c r="BI139" i="5"/>
  <c r="BH139" i="5"/>
  <c r="BG139" i="5"/>
  <c r="BF139" i="5"/>
  <c r="T139" i="5"/>
  <c r="R139" i="5"/>
  <c r="P139" i="5"/>
  <c r="BI138" i="5"/>
  <c r="BH138" i="5"/>
  <c r="BG138" i="5"/>
  <c r="BF138" i="5"/>
  <c r="T138" i="5"/>
  <c r="R138" i="5"/>
  <c r="P138" i="5"/>
  <c r="BI137" i="5"/>
  <c r="BH137" i="5"/>
  <c r="BG137" i="5"/>
  <c r="BF137" i="5"/>
  <c r="T137" i="5"/>
  <c r="R137" i="5"/>
  <c r="P137" i="5"/>
  <c r="BI136" i="5"/>
  <c r="BH136" i="5"/>
  <c r="BG136" i="5"/>
  <c r="BF136" i="5"/>
  <c r="T136" i="5"/>
  <c r="R136" i="5"/>
  <c r="P136" i="5"/>
  <c r="BI135" i="5"/>
  <c r="BH135" i="5"/>
  <c r="BG135" i="5"/>
  <c r="BF135" i="5"/>
  <c r="T135" i="5"/>
  <c r="R135" i="5"/>
  <c r="P135" i="5"/>
  <c r="BI134" i="5"/>
  <c r="BH134" i="5"/>
  <c r="BG134" i="5"/>
  <c r="BF134" i="5"/>
  <c r="T134" i="5"/>
  <c r="R134" i="5"/>
  <c r="P134" i="5"/>
  <c r="BI133" i="5"/>
  <c r="BH133" i="5"/>
  <c r="BG133" i="5"/>
  <c r="BF133" i="5"/>
  <c r="T133" i="5"/>
  <c r="R133" i="5"/>
  <c r="P133" i="5"/>
  <c r="BI132" i="5"/>
  <c r="BH132" i="5"/>
  <c r="BG132" i="5"/>
  <c r="BF132" i="5"/>
  <c r="T132" i="5"/>
  <c r="R132" i="5"/>
  <c r="P132" i="5"/>
  <c r="BI131" i="5"/>
  <c r="BH131" i="5"/>
  <c r="BG131" i="5"/>
  <c r="BF131" i="5"/>
  <c r="T131" i="5"/>
  <c r="R131" i="5"/>
  <c r="P131" i="5"/>
  <c r="J125" i="5"/>
  <c r="J124" i="5"/>
  <c r="F124" i="5"/>
  <c r="F122" i="5"/>
  <c r="E120" i="5"/>
  <c r="J94" i="5"/>
  <c r="J93" i="5"/>
  <c r="F93" i="5"/>
  <c r="F91" i="5"/>
  <c r="E89" i="5"/>
  <c r="J20" i="5"/>
  <c r="E20" i="5"/>
  <c r="F125" i="5" s="1"/>
  <c r="J19" i="5"/>
  <c r="J14" i="5"/>
  <c r="J122" i="5"/>
  <c r="E7" i="5"/>
  <c r="E116" i="5" s="1"/>
  <c r="J39" i="4"/>
  <c r="J38" i="4"/>
  <c r="AY98" i="1" s="1"/>
  <c r="J37" i="4"/>
  <c r="AX98" i="1" s="1"/>
  <c r="BI128" i="4"/>
  <c r="BH128" i="4"/>
  <c r="BG128" i="4"/>
  <c r="BF128" i="4"/>
  <c r="T128" i="4"/>
  <c r="T127" i="4" s="1"/>
  <c r="T124" i="4" s="1"/>
  <c r="T123" i="4" s="1"/>
  <c r="R128" i="4"/>
  <c r="R127" i="4" s="1"/>
  <c r="R124" i="4" s="1"/>
  <c r="R123" i="4" s="1"/>
  <c r="P128" i="4"/>
  <c r="P127" i="4" s="1"/>
  <c r="P124" i="4" s="1"/>
  <c r="P123" i="4" s="1"/>
  <c r="AU98" i="1" s="1"/>
  <c r="BI126" i="4"/>
  <c r="BH126" i="4"/>
  <c r="BG126" i="4"/>
  <c r="BF126" i="4"/>
  <c r="T126" i="4"/>
  <c r="T125" i="4"/>
  <c r="R126" i="4"/>
  <c r="R125" i="4"/>
  <c r="P126" i="4"/>
  <c r="P125" i="4"/>
  <c r="J120" i="4"/>
  <c r="J119" i="4"/>
  <c r="F119" i="4"/>
  <c r="F117" i="4"/>
  <c r="E115" i="4"/>
  <c r="J94" i="4"/>
  <c r="J93" i="4"/>
  <c r="F93" i="4"/>
  <c r="F91" i="4"/>
  <c r="E89" i="4"/>
  <c r="J20" i="4"/>
  <c r="E20" i="4"/>
  <c r="F120" i="4"/>
  <c r="J19" i="4"/>
  <c r="J14" i="4"/>
  <c r="J117" i="4" s="1"/>
  <c r="E7" i="4"/>
  <c r="E111" i="4"/>
  <c r="J39" i="3"/>
  <c r="J38" i="3"/>
  <c r="AY97" i="1"/>
  <c r="J37" i="3"/>
  <c r="AX97" i="1" s="1"/>
  <c r="BI223" i="3"/>
  <c r="BH223" i="3"/>
  <c r="BG223" i="3"/>
  <c r="BF223" i="3"/>
  <c r="T223" i="3"/>
  <c r="T222" i="3"/>
  <c r="R223" i="3"/>
  <c r="R222" i="3" s="1"/>
  <c r="P223" i="3"/>
  <c r="P222" i="3"/>
  <c r="BI221" i="3"/>
  <c r="BH221" i="3"/>
  <c r="BG221" i="3"/>
  <c r="BF221" i="3"/>
  <c r="T221" i="3"/>
  <c r="R221" i="3"/>
  <c r="P221" i="3"/>
  <c r="BI220" i="3"/>
  <c r="BH220" i="3"/>
  <c r="BG220" i="3"/>
  <c r="BF220" i="3"/>
  <c r="T220" i="3"/>
  <c r="R220" i="3"/>
  <c r="P220" i="3"/>
  <c r="BI219" i="3"/>
  <c r="BH219" i="3"/>
  <c r="BG219" i="3"/>
  <c r="BF219" i="3"/>
  <c r="T219" i="3"/>
  <c r="R219" i="3"/>
  <c r="P219" i="3"/>
  <c r="BI217" i="3"/>
  <c r="BH217" i="3"/>
  <c r="BG217" i="3"/>
  <c r="BF217" i="3"/>
  <c r="T217" i="3"/>
  <c r="R217" i="3"/>
  <c r="P217" i="3"/>
  <c r="BI216" i="3"/>
  <c r="BH216" i="3"/>
  <c r="BG216" i="3"/>
  <c r="BF216" i="3"/>
  <c r="T216" i="3"/>
  <c r="R216" i="3"/>
  <c r="P216" i="3"/>
  <c r="BI213" i="3"/>
  <c r="BH213" i="3"/>
  <c r="BG213" i="3"/>
  <c r="BF213" i="3"/>
  <c r="T213" i="3"/>
  <c r="T212" i="3"/>
  <c r="R213" i="3"/>
  <c r="R212" i="3" s="1"/>
  <c r="P213" i="3"/>
  <c r="P212" i="3"/>
  <c r="BI211" i="3"/>
  <c r="BH211" i="3"/>
  <c r="BG211" i="3"/>
  <c r="BF211" i="3"/>
  <c r="T211" i="3"/>
  <c r="R211" i="3"/>
  <c r="P211" i="3"/>
  <c r="BI210" i="3"/>
  <c r="BH210" i="3"/>
  <c r="BG210" i="3"/>
  <c r="BF210" i="3"/>
  <c r="T210" i="3"/>
  <c r="R210" i="3"/>
  <c r="P210" i="3"/>
  <c r="BI209" i="3"/>
  <c r="BH209" i="3"/>
  <c r="BG209" i="3"/>
  <c r="BF209" i="3"/>
  <c r="T209" i="3"/>
  <c r="R209" i="3"/>
  <c r="P209" i="3"/>
  <c r="BI208" i="3"/>
  <c r="BH208" i="3"/>
  <c r="BG208" i="3"/>
  <c r="BF208" i="3"/>
  <c r="T208" i="3"/>
  <c r="R208" i="3"/>
  <c r="P208" i="3"/>
  <c r="BI207" i="3"/>
  <c r="BH207" i="3"/>
  <c r="BG207" i="3"/>
  <c r="BF207" i="3"/>
  <c r="T207" i="3"/>
  <c r="R207" i="3"/>
  <c r="P207" i="3"/>
  <c r="BI206" i="3"/>
  <c r="BH206" i="3"/>
  <c r="BG206" i="3"/>
  <c r="BF206" i="3"/>
  <c r="T206" i="3"/>
  <c r="R206" i="3"/>
  <c r="P206" i="3"/>
  <c r="BI205" i="3"/>
  <c r="BH205" i="3"/>
  <c r="BG205" i="3"/>
  <c r="BF205" i="3"/>
  <c r="T205" i="3"/>
  <c r="R205" i="3"/>
  <c r="P205" i="3"/>
  <c r="BI204" i="3"/>
  <c r="BH204" i="3"/>
  <c r="BG204" i="3"/>
  <c r="BF204" i="3"/>
  <c r="T204" i="3"/>
  <c r="R204" i="3"/>
  <c r="P204" i="3"/>
  <c r="BI202" i="3"/>
  <c r="BH202" i="3"/>
  <c r="BG202" i="3"/>
  <c r="BF202" i="3"/>
  <c r="T202" i="3"/>
  <c r="R202" i="3"/>
  <c r="P202" i="3"/>
  <c r="BI201" i="3"/>
  <c r="BH201" i="3"/>
  <c r="BG201" i="3"/>
  <c r="BF201" i="3"/>
  <c r="T201" i="3"/>
  <c r="R201" i="3"/>
  <c r="P201" i="3"/>
  <c r="BI200" i="3"/>
  <c r="BH200" i="3"/>
  <c r="BG200" i="3"/>
  <c r="BF200" i="3"/>
  <c r="T200" i="3"/>
  <c r="R200" i="3"/>
  <c r="P200" i="3"/>
  <c r="BI199" i="3"/>
  <c r="BH199" i="3"/>
  <c r="BG199" i="3"/>
  <c r="BF199" i="3"/>
  <c r="T199" i="3"/>
  <c r="R199" i="3"/>
  <c r="P199" i="3"/>
  <c r="BI198" i="3"/>
  <c r="BH198" i="3"/>
  <c r="BG198" i="3"/>
  <c r="BF198" i="3"/>
  <c r="T198" i="3"/>
  <c r="R198" i="3"/>
  <c r="P198" i="3"/>
  <c r="BI197" i="3"/>
  <c r="BH197" i="3"/>
  <c r="BG197" i="3"/>
  <c r="BF197" i="3"/>
  <c r="T197" i="3"/>
  <c r="R197" i="3"/>
  <c r="P197" i="3"/>
  <c r="BI196" i="3"/>
  <c r="BH196" i="3"/>
  <c r="BG196" i="3"/>
  <c r="BF196" i="3"/>
  <c r="T196" i="3"/>
  <c r="R196" i="3"/>
  <c r="P196" i="3"/>
  <c r="BI194" i="3"/>
  <c r="BH194" i="3"/>
  <c r="BG194" i="3"/>
  <c r="BF194" i="3"/>
  <c r="T194" i="3"/>
  <c r="R194" i="3"/>
  <c r="P194" i="3"/>
  <c r="BI191" i="3"/>
  <c r="BH191" i="3"/>
  <c r="BG191" i="3"/>
  <c r="BF191" i="3"/>
  <c r="T191" i="3"/>
  <c r="R191" i="3"/>
  <c r="P191" i="3"/>
  <c r="BI189" i="3"/>
  <c r="BH189" i="3"/>
  <c r="BG189" i="3"/>
  <c r="BF189" i="3"/>
  <c r="T189" i="3"/>
  <c r="R189" i="3"/>
  <c r="P189" i="3"/>
  <c r="BI187" i="3"/>
  <c r="BH187" i="3"/>
  <c r="BG187" i="3"/>
  <c r="BF187" i="3"/>
  <c r="T187" i="3"/>
  <c r="R187" i="3"/>
  <c r="P187" i="3"/>
  <c r="BI185" i="3"/>
  <c r="BH185" i="3"/>
  <c r="BG185" i="3"/>
  <c r="BF185" i="3"/>
  <c r="T185" i="3"/>
  <c r="R185" i="3"/>
  <c r="P185" i="3"/>
  <c r="BI183" i="3"/>
  <c r="BH183" i="3"/>
  <c r="BG183" i="3"/>
  <c r="BF183" i="3"/>
  <c r="T183" i="3"/>
  <c r="R183" i="3"/>
  <c r="P183" i="3"/>
  <c r="BI179" i="3"/>
  <c r="BH179" i="3"/>
  <c r="BG179" i="3"/>
  <c r="BF179" i="3"/>
  <c r="T179" i="3"/>
  <c r="T178" i="3" s="1"/>
  <c r="R179" i="3"/>
  <c r="R178" i="3" s="1"/>
  <c r="P179" i="3"/>
  <c r="P178" i="3" s="1"/>
  <c r="BI176" i="3"/>
  <c r="BH176" i="3"/>
  <c r="BG176" i="3"/>
  <c r="BF176" i="3"/>
  <c r="T176" i="3"/>
  <c r="R176" i="3"/>
  <c r="P176" i="3"/>
  <c r="BI173" i="3"/>
  <c r="BH173" i="3"/>
  <c r="BG173" i="3"/>
  <c r="BF173" i="3"/>
  <c r="T173" i="3"/>
  <c r="R173" i="3"/>
  <c r="P173" i="3"/>
  <c r="BI168" i="3"/>
  <c r="BH168" i="3"/>
  <c r="BG168" i="3"/>
  <c r="BF168" i="3"/>
  <c r="T168" i="3"/>
  <c r="R168" i="3"/>
  <c r="P168" i="3"/>
  <c r="BI166" i="3"/>
  <c r="BH166" i="3"/>
  <c r="BG166" i="3"/>
  <c r="BF166" i="3"/>
  <c r="T166" i="3"/>
  <c r="R166" i="3"/>
  <c r="P166" i="3"/>
  <c r="BI164" i="3"/>
  <c r="BH164" i="3"/>
  <c r="BG164" i="3"/>
  <c r="BF164" i="3"/>
  <c r="T164" i="3"/>
  <c r="R164" i="3"/>
  <c r="P164" i="3"/>
  <c r="BI160" i="3"/>
  <c r="BH160" i="3"/>
  <c r="BG160" i="3"/>
  <c r="BF160" i="3"/>
  <c r="T160" i="3"/>
  <c r="R160" i="3"/>
  <c r="P160" i="3"/>
  <c r="BI158" i="3"/>
  <c r="BH158" i="3"/>
  <c r="BG158" i="3"/>
  <c r="BF158" i="3"/>
  <c r="T158" i="3"/>
  <c r="R158" i="3"/>
  <c r="P158" i="3"/>
  <c r="BI154" i="3"/>
  <c r="BH154" i="3"/>
  <c r="BG154" i="3"/>
  <c r="BF154" i="3"/>
  <c r="T154" i="3"/>
  <c r="R154" i="3"/>
  <c r="P154" i="3"/>
  <c r="BI148" i="3"/>
  <c r="BH148" i="3"/>
  <c r="BG148" i="3"/>
  <c r="BF148" i="3"/>
  <c r="T148" i="3"/>
  <c r="R148" i="3"/>
  <c r="P148" i="3"/>
  <c r="BI147" i="3"/>
  <c r="BH147" i="3"/>
  <c r="BG147" i="3"/>
  <c r="BF147" i="3"/>
  <c r="T147" i="3"/>
  <c r="R147" i="3"/>
  <c r="P147" i="3"/>
  <c r="BI144" i="3"/>
  <c r="BH144" i="3"/>
  <c r="BG144" i="3"/>
  <c r="BF144" i="3"/>
  <c r="T144" i="3"/>
  <c r="R144" i="3"/>
  <c r="P144" i="3"/>
  <c r="BI140" i="3"/>
  <c r="BH140" i="3"/>
  <c r="BG140" i="3"/>
  <c r="BF140" i="3"/>
  <c r="T140" i="3"/>
  <c r="R140" i="3"/>
  <c r="P140" i="3"/>
  <c r="BI135" i="3"/>
  <c r="BH135" i="3"/>
  <c r="BG135" i="3"/>
  <c r="BF135" i="3"/>
  <c r="T135" i="3"/>
  <c r="R135" i="3"/>
  <c r="P135" i="3"/>
  <c r="BI133" i="3"/>
  <c r="BH133" i="3"/>
  <c r="BG133" i="3"/>
  <c r="BF133" i="3"/>
  <c r="T133" i="3"/>
  <c r="R133" i="3"/>
  <c r="P133" i="3"/>
  <c r="BI131" i="3"/>
  <c r="BH131" i="3"/>
  <c r="BG131" i="3"/>
  <c r="BF131" i="3"/>
  <c r="T131" i="3"/>
  <c r="R131" i="3"/>
  <c r="P131" i="3"/>
  <c r="J125" i="3"/>
  <c r="J124" i="3"/>
  <c r="F124" i="3"/>
  <c r="F122" i="3"/>
  <c r="E120" i="3"/>
  <c r="J94" i="3"/>
  <c r="J93" i="3"/>
  <c r="F93" i="3"/>
  <c r="F91" i="3"/>
  <c r="E89" i="3"/>
  <c r="J20" i="3"/>
  <c r="E20" i="3"/>
  <c r="F94" i="3" s="1"/>
  <c r="J19" i="3"/>
  <c r="J14" i="3"/>
  <c r="J122" i="3" s="1"/>
  <c r="E7" i="3"/>
  <c r="E116" i="3"/>
  <c r="J39" i="2"/>
  <c r="J38" i="2"/>
  <c r="AY96" i="1" s="1"/>
  <c r="J37" i="2"/>
  <c r="AX96" i="1" s="1"/>
  <c r="BI259" i="2"/>
  <c r="BH259" i="2"/>
  <c r="BG259" i="2"/>
  <c r="BF259" i="2"/>
  <c r="T259" i="2"/>
  <c r="T258" i="2" s="1"/>
  <c r="R259" i="2"/>
  <c r="R258" i="2" s="1"/>
  <c r="P259" i="2"/>
  <c r="P258" i="2" s="1"/>
  <c r="BI256" i="2"/>
  <c r="BH256" i="2"/>
  <c r="BG256" i="2"/>
  <c r="BF256" i="2"/>
  <c r="T256" i="2"/>
  <c r="R256" i="2"/>
  <c r="P256" i="2"/>
  <c r="BI255" i="2"/>
  <c r="BH255" i="2"/>
  <c r="BG255" i="2"/>
  <c r="BF255" i="2"/>
  <c r="T255" i="2"/>
  <c r="R255" i="2"/>
  <c r="P255" i="2"/>
  <c r="BI254" i="2"/>
  <c r="BH254" i="2"/>
  <c r="BG254" i="2"/>
  <c r="BF254" i="2"/>
  <c r="T254" i="2"/>
  <c r="R254" i="2"/>
  <c r="P254" i="2"/>
  <c r="BI253" i="2"/>
  <c r="BH253" i="2"/>
  <c r="BG253" i="2"/>
  <c r="BF253" i="2"/>
  <c r="T253" i="2"/>
  <c r="R253" i="2"/>
  <c r="P253" i="2"/>
  <c r="BI251" i="2"/>
  <c r="BH251" i="2"/>
  <c r="BG251" i="2"/>
  <c r="BF251" i="2"/>
  <c r="T251" i="2"/>
  <c r="R251" i="2"/>
  <c r="P251" i="2"/>
  <c r="BI250" i="2"/>
  <c r="BH250" i="2"/>
  <c r="BG250" i="2"/>
  <c r="BF250" i="2"/>
  <c r="T250" i="2"/>
  <c r="R250" i="2"/>
  <c r="P250" i="2"/>
  <c r="BI248" i="2"/>
  <c r="BH248" i="2"/>
  <c r="BG248" i="2"/>
  <c r="BF248" i="2"/>
  <c r="T248" i="2"/>
  <c r="R248" i="2"/>
  <c r="P248" i="2"/>
  <c r="BI246" i="2"/>
  <c r="BH246" i="2"/>
  <c r="BG246" i="2"/>
  <c r="BF246" i="2"/>
  <c r="T246" i="2"/>
  <c r="R246" i="2"/>
  <c r="P246" i="2"/>
  <c r="BI244" i="2"/>
  <c r="BH244" i="2"/>
  <c r="BG244" i="2"/>
  <c r="BF244" i="2"/>
  <c r="T244" i="2"/>
  <c r="R244" i="2"/>
  <c r="P244" i="2"/>
  <c r="BI240" i="2"/>
  <c r="BH240" i="2"/>
  <c r="BG240" i="2"/>
  <c r="BF240" i="2"/>
  <c r="T240" i="2"/>
  <c r="R240" i="2"/>
  <c r="P240" i="2"/>
  <c r="BI238" i="2"/>
  <c r="BH238" i="2"/>
  <c r="BG238" i="2"/>
  <c r="BF238" i="2"/>
  <c r="T238" i="2"/>
  <c r="R238" i="2"/>
  <c r="P238" i="2"/>
  <c r="BI237" i="2"/>
  <c r="BH237" i="2"/>
  <c r="BG237" i="2"/>
  <c r="BF237" i="2"/>
  <c r="T237" i="2"/>
  <c r="R237" i="2"/>
  <c r="P237" i="2"/>
  <c r="BI235" i="2"/>
  <c r="BH235" i="2"/>
  <c r="BG235" i="2"/>
  <c r="BF235" i="2"/>
  <c r="T235" i="2"/>
  <c r="R235" i="2"/>
  <c r="P235" i="2"/>
  <c r="BI234" i="2"/>
  <c r="BH234" i="2"/>
  <c r="BG234" i="2"/>
  <c r="BF234" i="2"/>
  <c r="T234" i="2"/>
  <c r="R234" i="2"/>
  <c r="P234" i="2"/>
  <c r="BI232" i="2"/>
  <c r="BH232" i="2"/>
  <c r="BG232" i="2"/>
  <c r="BF232" i="2"/>
  <c r="T232" i="2"/>
  <c r="R232" i="2"/>
  <c r="P232" i="2"/>
  <c r="BI230" i="2"/>
  <c r="BH230" i="2"/>
  <c r="BG230" i="2"/>
  <c r="BF230" i="2"/>
  <c r="T230" i="2"/>
  <c r="R230" i="2"/>
  <c r="P230" i="2"/>
  <c r="BI228" i="2"/>
  <c r="BH228" i="2"/>
  <c r="BG228" i="2"/>
  <c r="BF228" i="2"/>
  <c r="T228" i="2"/>
  <c r="R228" i="2"/>
  <c r="P228" i="2"/>
  <c r="BI225" i="2"/>
  <c r="BH225" i="2"/>
  <c r="BG225" i="2"/>
  <c r="BF225" i="2"/>
  <c r="T225" i="2"/>
  <c r="R225" i="2"/>
  <c r="P225" i="2"/>
  <c r="BI224" i="2"/>
  <c r="BH224" i="2"/>
  <c r="BG224" i="2"/>
  <c r="BF224" i="2"/>
  <c r="T224" i="2"/>
  <c r="R224" i="2"/>
  <c r="P224" i="2"/>
  <c r="BI222" i="2"/>
  <c r="BH222" i="2"/>
  <c r="BG222" i="2"/>
  <c r="BF222" i="2"/>
  <c r="T222" i="2"/>
  <c r="R222" i="2"/>
  <c r="P222" i="2"/>
  <c r="BI220" i="2"/>
  <c r="BH220" i="2"/>
  <c r="BG220" i="2"/>
  <c r="BF220" i="2"/>
  <c r="T220" i="2"/>
  <c r="R220" i="2"/>
  <c r="P220" i="2"/>
  <c r="BI218" i="2"/>
  <c r="BH218" i="2"/>
  <c r="BG218" i="2"/>
  <c r="BF218" i="2"/>
  <c r="T218" i="2"/>
  <c r="R218" i="2"/>
  <c r="P218" i="2"/>
  <c r="BI215" i="2"/>
  <c r="BH215" i="2"/>
  <c r="BG215" i="2"/>
  <c r="BF215" i="2"/>
  <c r="T215" i="2"/>
  <c r="R215" i="2"/>
  <c r="P215" i="2"/>
  <c r="BI214" i="2"/>
  <c r="BH214" i="2"/>
  <c r="BG214" i="2"/>
  <c r="BF214" i="2"/>
  <c r="T214" i="2"/>
  <c r="R214" i="2"/>
  <c r="P214" i="2"/>
  <c r="BI212" i="2"/>
  <c r="BH212" i="2"/>
  <c r="BG212" i="2"/>
  <c r="BF212" i="2"/>
  <c r="T212" i="2"/>
  <c r="R212" i="2"/>
  <c r="P212" i="2"/>
  <c r="BI210" i="2"/>
  <c r="BH210" i="2"/>
  <c r="BG210" i="2"/>
  <c r="BF210" i="2"/>
  <c r="T210" i="2"/>
  <c r="R210" i="2"/>
  <c r="P210" i="2"/>
  <c r="BI208" i="2"/>
  <c r="BH208" i="2"/>
  <c r="BG208" i="2"/>
  <c r="BF208" i="2"/>
  <c r="T208" i="2"/>
  <c r="R208" i="2"/>
  <c r="P208" i="2"/>
  <c r="BI205" i="2"/>
  <c r="BH205" i="2"/>
  <c r="BG205" i="2"/>
  <c r="BF205" i="2"/>
  <c r="T205" i="2"/>
  <c r="R205" i="2"/>
  <c r="P205" i="2"/>
  <c r="BI203" i="2"/>
  <c r="BH203" i="2"/>
  <c r="BG203" i="2"/>
  <c r="BF203" i="2"/>
  <c r="T203" i="2"/>
  <c r="R203" i="2"/>
  <c r="P203" i="2"/>
  <c r="BI201" i="2"/>
  <c r="BH201" i="2"/>
  <c r="BG201" i="2"/>
  <c r="BF201" i="2"/>
  <c r="T201" i="2"/>
  <c r="R201" i="2"/>
  <c r="P201" i="2"/>
  <c r="BI199" i="2"/>
  <c r="BH199" i="2"/>
  <c r="BG199" i="2"/>
  <c r="BF199" i="2"/>
  <c r="T199" i="2"/>
  <c r="R199" i="2"/>
  <c r="P199" i="2"/>
  <c r="BI197" i="2"/>
  <c r="BH197" i="2"/>
  <c r="BG197" i="2"/>
  <c r="BF197" i="2"/>
  <c r="T197" i="2"/>
  <c r="R197" i="2"/>
  <c r="P197" i="2"/>
  <c r="BI194" i="2"/>
  <c r="BH194" i="2"/>
  <c r="BG194" i="2"/>
  <c r="BF194" i="2"/>
  <c r="T194" i="2"/>
  <c r="R194" i="2"/>
  <c r="P194" i="2"/>
  <c r="BI192" i="2"/>
  <c r="BH192" i="2"/>
  <c r="BG192" i="2"/>
  <c r="BF192" i="2"/>
  <c r="T192" i="2"/>
  <c r="R192" i="2"/>
  <c r="P192" i="2"/>
  <c r="BI189" i="2"/>
  <c r="BH189" i="2"/>
  <c r="BG189" i="2"/>
  <c r="BF189" i="2"/>
  <c r="T189" i="2"/>
  <c r="R189" i="2"/>
  <c r="P189" i="2"/>
  <c r="BI187" i="2"/>
  <c r="BH187" i="2"/>
  <c r="BG187" i="2"/>
  <c r="BF187" i="2"/>
  <c r="T187" i="2"/>
  <c r="R187" i="2"/>
  <c r="P187" i="2"/>
  <c r="BI185" i="2"/>
  <c r="BH185" i="2"/>
  <c r="BG185" i="2"/>
  <c r="BF185" i="2"/>
  <c r="T185" i="2"/>
  <c r="R185" i="2"/>
  <c r="P185" i="2"/>
  <c r="BI180" i="2"/>
  <c r="BH180" i="2"/>
  <c r="BG180" i="2"/>
  <c r="BF180" i="2"/>
  <c r="T180" i="2"/>
  <c r="R180" i="2"/>
  <c r="P180" i="2"/>
  <c r="BI175" i="2"/>
  <c r="BH175" i="2"/>
  <c r="BG175" i="2"/>
  <c r="BF175" i="2"/>
  <c r="T175" i="2"/>
  <c r="T174" i="2" s="1"/>
  <c r="R175" i="2"/>
  <c r="R174" i="2" s="1"/>
  <c r="P175" i="2"/>
  <c r="P174" i="2" s="1"/>
  <c r="BI171" i="2"/>
  <c r="BH171" i="2"/>
  <c r="BG171" i="2"/>
  <c r="BF171" i="2"/>
  <c r="T171" i="2"/>
  <c r="R171" i="2"/>
  <c r="P171" i="2"/>
  <c r="BI169" i="2"/>
  <c r="BH169" i="2"/>
  <c r="BG169" i="2"/>
  <c r="BF169" i="2"/>
  <c r="T169" i="2"/>
  <c r="R169" i="2"/>
  <c r="P169" i="2"/>
  <c r="BI167" i="2"/>
  <c r="BH167" i="2"/>
  <c r="BG167" i="2"/>
  <c r="BF167" i="2"/>
  <c r="T167" i="2"/>
  <c r="R167" i="2"/>
  <c r="P167" i="2"/>
  <c r="BI165" i="2"/>
  <c r="BH165" i="2"/>
  <c r="BG165" i="2"/>
  <c r="BF165" i="2"/>
  <c r="T165" i="2"/>
  <c r="R165" i="2"/>
  <c r="P165" i="2"/>
  <c r="BI160" i="2"/>
  <c r="BH160" i="2"/>
  <c r="BG160" i="2"/>
  <c r="BF160" i="2"/>
  <c r="T160" i="2"/>
  <c r="R160" i="2"/>
  <c r="P160" i="2"/>
  <c r="BI158" i="2"/>
  <c r="BH158" i="2"/>
  <c r="BG158" i="2"/>
  <c r="BF158" i="2"/>
  <c r="T158" i="2"/>
  <c r="R158" i="2"/>
  <c r="P158" i="2"/>
  <c r="BI153" i="2"/>
  <c r="BH153" i="2"/>
  <c r="BG153" i="2"/>
  <c r="BF153" i="2"/>
  <c r="T153" i="2"/>
  <c r="R153" i="2"/>
  <c r="P153" i="2"/>
  <c r="BI148" i="2"/>
  <c r="BH148" i="2"/>
  <c r="BG148" i="2"/>
  <c r="BF148" i="2"/>
  <c r="T148" i="2"/>
  <c r="R148" i="2"/>
  <c r="P148" i="2"/>
  <c r="BI145" i="2"/>
  <c r="BH145" i="2"/>
  <c r="BG145" i="2"/>
  <c r="BF145" i="2"/>
  <c r="T145" i="2"/>
  <c r="R145" i="2"/>
  <c r="P145" i="2"/>
  <c r="BI143" i="2"/>
  <c r="BH143" i="2"/>
  <c r="BG143" i="2"/>
  <c r="BF143" i="2"/>
  <c r="T143" i="2"/>
  <c r="R143" i="2"/>
  <c r="P143" i="2"/>
  <c r="BI140" i="2"/>
  <c r="BH140" i="2"/>
  <c r="BG140" i="2"/>
  <c r="BF140" i="2"/>
  <c r="T140" i="2"/>
  <c r="R140" i="2"/>
  <c r="P140" i="2"/>
  <c r="BI137" i="2"/>
  <c r="BH137" i="2"/>
  <c r="BG137" i="2"/>
  <c r="BF137" i="2"/>
  <c r="T137" i="2"/>
  <c r="R137" i="2"/>
  <c r="P137" i="2"/>
  <c r="BI134" i="2"/>
  <c r="BH134" i="2"/>
  <c r="BG134" i="2"/>
  <c r="BF134" i="2"/>
  <c r="T134" i="2"/>
  <c r="R134" i="2"/>
  <c r="P134" i="2"/>
  <c r="BI133" i="2"/>
  <c r="BH133" i="2"/>
  <c r="BG133" i="2"/>
  <c r="BF133" i="2"/>
  <c r="T133" i="2"/>
  <c r="R133" i="2"/>
  <c r="P133" i="2"/>
  <c r="BI131" i="2"/>
  <c r="BH131" i="2"/>
  <c r="BG131" i="2"/>
  <c r="BF131" i="2"/>
  <c r="T131" i="2"/>
  <c r="R131" i="2"/>
  <c r="P131" i="2"/>
  <c r="BI130" i="2"/>
  <c r="BH130" i="2"/>
  <c r="BG130" i="2"/>
  <c r="BF130" i="2"/>
  <c r="T130" i="2"/>
  <c r="R130" i="2"/>
  <c r="P130" i="2"/>
  <c r="J124" i="2"/>
  <c r="J123" i="2"/>
  <c r="F123" i="2"/>
  <c r="F121" i="2"/>
  <c r="E119" i="2"/>
  <c r="J94" i="2"/>
  <c r="J93" i="2"/>
  <c r="F93" i="2"/>
  <c r="F91" i="2"/>
  <c r="E89" i="2"/>
  <c r="J20" i="2"/>
  <c r="E20" i="2"/>
  <c r="F94" i="2"/>
  <c r="J19" i="2"/>
  <c r="J14" i="2"/>
  <c r="J121" i="2" s="1"/>
  <c r="E7" i="2"/>
  <c r="E85" i="2" s="1"/>
  <c r="L90" i="1"/>
  <c r="AM90" i="1"/>
  <c r="AM89" i="1"/>
  <c r="L89" i="1"/>
  <c r="AM87" i="1"/>
  <c r="L87" i="1"/>
  <c r="L85" i="1"/>
  <c r="L84" i="1"/>
  <c r="BK256" i="2"/>
  <c r="J251" i="2"/>
  <c r="BK240" i="2"/>
  <c r="BK222" i="2"/>
  <c r="J212" i="2"/>
  <c r="J192" i="2"/>
  <c r="J169" i="2"/>
  <c r="J158" i="2"/>
  <c r="BK140" i="2"/>
  <c r="J256" i="2"/>
  <c r="BK251" i="2"/>
  <c r="BK248" i="2"/>
  <c r="J240" i="2"/>
  <c r="J232" i="2"/>
  <c r="J225" i="2"/>
  <c r="BK203" i="2"/>
  <c r="BK189" i="2"/>
  <c r="J145" i="2"/>
  <c r="J248" i="2"/>
  <c r="BK237" i="2"/>
  <c r="J224" i="2"/>
  <c r="BK214" i="2"/>
  <c r="J203" i="2"/>
  <c r="J197" i="2"/>
  <c r="BK187" i="2"/>
  <c r="BK169" i="2"/>
  <c r="BK134" i="2"/>
  <c r="J130" i="2"/>
  <c r="BK230" i="2"/>
  <c r="BK224" i="2"/>
  <c r="J215" i="2"/>
  <c r="J199" i="2"/>
  <c r="J185" i="2"/>
  <c r="BK171" i="2"/>
  <c r="BK145" i="2"/>
  <c r="BK223" i="3"/>
  <c r="J213" i="3"/>
  <c r="J202" i="3"/>
  <c r="J189" i="3"/>
  <c r="J173" i="3"/>
  <c r="BK160" i="3"/>
  <c r="BK147" i="3"/>
  <c r="J223" i="3"/>
  <c r="J217" i="3"/>
  <c r="BK205" i="3"/>
  <c r="J198" i="3"/>
  <c r="BK189" i="3"/>
  <c r="BK179" i="3"/>
  <c r="BK164" i="3"/>
  <c r="BK133" i="3"/>
  <c r="J216" i="3"/>
  <c r="BK207" i="3"/>
  <c r="J199" i="3"/>
  <c r="BK194" i="3"/>
  <c r="J179" i="3"/>
  <c r="J147" i="3"/>
  <c r="J131" i="3"/>
  <c r="J219" i="3"/>
  <c r="BK210" i="3"/>
  <c r="J207" i="3"/>
  <c r="J205" i="3"/>
  <c r="J197" i="3"/>
  <c r="BK187" i="3"/>
  <c r="BK154" i="3"/>
  <c r="BK135" i="3"/>
  <c r="BK128" i="4"/>
  <c r="J128" i="4"/>
  <c r="J257" i="5"/>
  <c r="BK251" i="5"/>
  <c r="J239" i="5"/>
  <c r="BK231" i="5"/>
  <c r="BK215" i="5"/>
  <c r="BK207" i="5"/>
  <c r="BK200" i="5"/>
  <c r="BK194" i="5"/>
  <c r="J177" i="5"/>
  <c r="BK152" i="5"/>
  <c r="J143" i="5"/>
  <c r="J133" i="5"/>
  <c r="BK281" i="5"/>
  <c r="BK276" i="5"/>
  <c r="J267" i="5"/>
  <c r="BK205" i="5"/>
  <c r="J192" i="5"/>
  <c r="BK177" i="5"/>
  <c r="BK167" i="5"/>
  <c r="J157" i="5"/>
  <c r="BK143" i="5"/>
  <c r="BK135" i="5"/>
  <c r="J274" i="5"/>
  <c r="BK261" i="5"/>
  <c r="J258" i="5"/>
  <c r="BK250" i="5"/>
  <c r="J242" i="5"/>
  <c r="J235" i="5"/>
  <c r="J227" i="5"/>
  <c r="BK221" i="5"/>
  <c r="BK212" i="5"/>
  <c r="BK192" i="5"/>
  <c r="BK169" i="5"/>
  <c r="BK157" i="5"/>
  <c r="BK139" i="5"/>
  <c r="BK282" i="5"/>
  <c r="BK274" i="5"/>
  <c r="BK267" i="5"/>
  <c r="J261" i="5"/>
  <c r="BK256" i="5"/>
  <c r="J251" i="5"/>
  <c r="BK235" i="5"/>
  <c r="BK227" i="5"/>
  <c r="J212" i="5"/>
  <c r="BK204" i="5"/>
  <c r="J167" i="5"/>
  <c r="J161" i="5"/>
  <c r="J155" i="5"/>
  <c r="J147" i="5"/>
  <c r="J140" i="5"/>
  <c r="J132" i="5"/>
  <c r="J228" i="6"/>
  <c r="J224" i="6"/>
  <c r="J216" i="6"/>
  <c r="BK210" i="6"/>
  <c r="J196" i="6"/>
  <c r="J183" i="6"/>
  <c r="BK150" i="6"/>
  <c r="J227" i="6"/>
  <c r="BK221" i="6"/>
  <c r="J214" i="6"/>
  <c r="BK189" i="6"/>
  <c r="J149" i="6"/>
  <c r="BK229" i="6"/>
  <c r="BK224" i="6"/>
  <c r="BK219" i="6"/>
  <c r="BK216" i="6"/>
  <c r="J210" i="6"/>
  <c r="BK196" i="6"/>
  <c r="J189" i="6"/>
  <c r="J164" i="6"/>
  <c r="BK139" i="6"/>
  <c r="BK129" i="6"/>
  <c r="BK222" i="6"/>
  <c r="J218" i="6"/>
  <c r="BK212" i="6"/>
  <c r="J201" i="6"/>
  <c r="BK193" i="6"/>
  <c r="BK172" i="6"/>
  <c r="BK160" i="6"/>
  <c r="J144" i="6"/>
  <c r="J125" i="7"/>
  <c r="J136" i="8"/>
  <c r="J130" i="8"/>
  <c r="BK130" i="8"/>
  <c r="BK255" i="2"/>
  <c r="BK250" i="2"/>
  <c r="BK235" i="2"/>
  <c r="J218" i="2"/>
  <c r="BK210" i="2"/>
  <c r="J187" i="2"/>
  <c r="J165" i="2"/>
  <c r="BK148" i="2"/>
  <c r="J131" i="2"/>
  <c r="J255" i="2"/>
  <c r="BK253" i="2"/>
  <c r="J250" i="2"/>
  <c r="J237" i="2"/>
  <c r="BK228" i="2"/>
  <c r="BK212" i="2"/>
  <c r="BK194" i="2"/>
  <c r="J171" i="2"/>
  <c r="BK130" i="2"/>
  <c r="J244" i="2"/>
  <c r="J235" i="2"/>
  <c r="J222" i="2"/>
  <c r="BK208" i="2"/>
  <c r="J201" i="2"/>
  <c r="J194" i="2"/>
  <c r="BK180" i="2"/>
  <c r="BK137" i="2"/>
  <c r="BK131" i="2"/>
  <c r="BK232" i="2"/>
  <c r="BK225" i="2"/>
  <c r="BK218" i="2"/>
  <c r="BK201" i="2"/>
  <c r="BK192" i="2"/>
  <c r="BK175" i="2"/>
  <c r="J148" i="2"/>
  <c r="J143" i="2"/>
  <c r="J220" i="3"/>
  <c r="J210" i="3"/>
  <c r="J200" i="3"/>
  <c r="BK176" i="3"/>
  <c r="BK166" i="3"/>
  <c r="J148" i="3"/>
  <c r="J135" i="3"/>
  <c r="BK219" i="3"/>
  <c r="BK209" i="3"/>
  <c r="BK201" i="3"/>
  <c r="BK197" i="3"/>
  <c r="J187" i="3"/>
  <c r="BK173" i="3"/>
  <c r="J154" i="3"/>
  <c r="BK131" i="3"/>
  <c r="BK208" i="3"/>
  <c r="J201" i="3"/>
  <c r="J196" i="3"/>
  <c r="J185" i="3"/>
  <c r="BK168" i="3"/>
  <c r="BK144" i="3"/>
  <c r="BK217" i="3"/>
  <c r="BK213" i="3"/>
  <c r="J208" i="3"/>
  <c r="J204" i="3"/>
  <c r="J194" i="3"/>
  <c r="J176" i="3"/>
  <c r="J164" i="3"/>
  <c r="BK148" i="3"/>
  <c r="BK126" i="4"/>
  <c r="BK258" i="5"/>
  <c r="J254" i="5"/>
  <c r="J245" i="5"/>
  <c r="J233" i="5"/>
  <c r="BK219" i="5"/>
  <c r="BK206" i="5"/>
  <c r="BK202" i="5"/>
  <c r="BK196" i="5"/>
  <c r="BK184" i="5"/>
  <c r="BK155" i="5"/>
  <c r="J144" i="5"/>
  <c r="BK134" i="5"/>
  <c r="J285" i="5"/>
  <c r="J279" i="5"/>
  <c r="J268" i="5"/>
  <c r="J210" i="5"/>
  <c r="J208" i="5"/>
  <c r="J197" i="5"/>
  <c r="J184" i="5"/>
  <c r="J169" i="5"/>
  <c r="J158" i="5"/>
  <c r="BK147" i="5"/>
  <c r="BK140" i="5"/>
  <c r="BK138" i="5"/>
  <c r="J134" i="5"/>
  <c r="BK285" i="5"/>
  <c r="J281" i="5"/>
  <c r="J277" i="5"/>
  <c r="BK272" i="5"/>
  <c r="BK265" i="5"/>
  <c r="J259" i="5"/>
  <c r="BK257" i="5"/>
  <c r="J255" i="5"/>
  <c r="BK247" i="5"/>
  <c r="BK237" i="5"/>
  <c r="J231" i="5"/>
  <c r="BK225" i="5"/>
  <c r="J219" i="5"/>
  <c r="J194" i="5"/>
  <c r="J182" i="5"/>
  <c r="J163" i="5"/>
  <c r="BK150" i="5"/>
  <c r="J137" i="5"/>
  <c r="BK280" i="5"/>
  <c r="BK268" i="5"/>
  <c r="J265" i="5"/>
  <c r="J260" i="5"/>
  <c r="BK254" i="5"/>
  <c r="J247" i="5"/>
  <c r="BK229" i="5"/>
  <c r="J221" i="5"/>
  <c r="J207" i="5"/>
  <c r="J205" i="5"/>
  <c r="BK182" i="5"/>
  <c r="BK163" i="5"/>
  <c r="BK158" i="5"/>
  <c r="J152" i="5"/>
  <c r="BK146" i="5"/>
  <c r="J138" i="5"/>
  <c r="J136" i="5"/>
  <c r="J232" i="6"/>
  <c r="BK225" i="6"/>
  <c r="J217" i="6"/>
  <c r="J213" i="6"/>
  <c r="J203" i="6"/>
  <c r="BK194" i="6"/>
  <c r="J174" i="6"/>
  <c r="J139" i="6"/>
  <c r="BK232" i="6"/>
  <c r="J223" i="6"/>
  <c r="J212" i="6"/>
  <c r="BK199" i="6"/>
  <c r="BK176" i="6"/>
  <c r="BK134" i="6"/>
  <c r="BK228" i="6"/>
  <c r="J221" i="6"/>
  <c r="BK217" i="6"/>
  <c r="BK213" i="6"/>
  <c r="BK205" i="6"/>
  <c r="J193" i="6"/>
  <c r="J187" i="6"/>
  <c r="J160" i="6"/>
  <c r="J134" i="6"/>
  <c r="J230" i="6"/>
  <c r="J226" i="6"/>
  <c r="J219" i="6"/>
  <c r="BK214" i="6"/>
  <c r="BK203" i="6"/>
  <c r="J194" i="6"/>
  <c r="J176" i="6"/>
  <c r="BK164" i="6"/>
  <c r="BK149" i="6"/>
  <c r="BK125" i="7"/>
  <c r="F37" i="7"/>
  <c r="BB102" i="1" s="1"/>
  <c r="F36" i="7"/>
  <c r="BA102" i="1" s="1"/>
  <c r="J133" i="8"/>
  <c r="BK259" i="2"/>
  <c r="J253" i="2"/>
  <c r="BK238" i="2"/>
  <c r="J228" i="2"/>
  <c r="J214" i="2"/>
  <c r="J189" i="2"/>
  <c r="J167" i="2"/>
  <c r="BK143" i="2"/>
  <c r="BK133" i="2"/>
  <c r="AS95" i="1"/>
  <c r="J238" i="2"/>
  <c r="BK234" i="2"/>
  <c r="BK220" i="2"/>
  <c r="J210" i="2"/>
  <c r="BK165" i="2"/>
  <c r="J140" i="2"/>
  <c r="BK246" i="2"/>
  <c r="J234" i="2"/>
  <c r="J220" i="2"/>
  <c r="J205" i="2"/>
  <c r="BK199" i="2"/>
  <c r="BK185" i="2"/>
  <c r="BK167" i="2"/>
  <c r="J160" i="2"/>
  <c r="BK158" i="2"/>
  <c r="J133" i="2"/>
  <c r="AS99" i="1"/>
  <c r="J208" i="2"/>
  <c r="BK197" i="2"/>
  <c r="J180" i="2"/>
  <c r="J153" i="2"/>
  <c r="J134" i="2"/>
  <c r="J211" i="3"/>
  <c r="BK204" i="3"/>
  <c r="BK191" i="3"/>
  <c r="J183" i="3"/>
  <c r="J168" i="3"/>
  <c r="J158" i="3"/>
  <c r="J133" i="3"/>
  <c r="BK220" i="3"/>
  <c r="J206" i="3"/>
  <c r="BK199" i="3"/>
  <c r="BK196" i="3"/>
  <c r="BK185" i="3"/>
  <c r="BK158" i="3"/>
  <c r="BK140" i="3"/>
  <c r="J221" i="3"/>
  <c r="BK211" i="3"/>
  <c r="BK202" i="3"/>
  <c r="BK198" i="3"/>
  <c r="BK183" i="3"/>
  <c r="J160" i="3"/>
  <c r="J140" i="3"/>
  <c r="BK221" i="3"/>
  <c r="BK216" i="3"/>
  <c r="J209" i="3"/>
  <c r="BK206" i="3"/>
  <c r="BK200" i="3"/>
  <c r="J191" i="3"/>
  <c r="J166" i="3"/>
  <c r="J144" i="3"/>
  <c r="J126" i="4"/>
  <c r="BK270" i="5"/>
  <c r="BK255" i="5"/>
  <c r="J250" i="5"/>
  <c r="J237" i="5"/>
  <c r="J225" i="5"/>
  <c r="BK210" i="5"/>
  <c r="J204" i="5"/>
  <c r="BK197" i="5"/>
  <c r="J190" i="5"/>
  <c r="J165" i="5"/>
  <c r="J146" i="5"/>
  <c r="BK136" i="5"/>
  <c r="BK132" i="5"/>
  <c r="J280" i="5"/>
  <c r="J272" i="5"/>
  <c r="J263" i="5"/>
  <c r="J206" i="5"/>
  <c r="J202" i="5"/>
  <c r="BK190" i="5"/>
  <c r="BK171" i="5"/>
  <c r="BK161" i="5"/>
  <c r="J156" i="5"/>
  <c r="BK145" i="5"/>
  <c r="J139" i="5"/>
  <c r="BK133" i="5"/>
  <c r="J282" i="5"/>
  <c r="BK279" i="5"/>
  <c r="J276" i="5"/>
  <c r="J270" i="5"/>
  <c r="BK260" i="5"/>
  <c r="J256" i="5"/>
  <c r="J253" i="5"/>
  <c r="BK245" i="5"/>
  <c r="BK239" i="5"/>
  <c r="J229" i="5"/>
  <c r="J223" i="5"/>
  <c r="J215" i="5"/>
  <c r="J200" i="5"/>
  <c r="J171" i="5"/>
  <c r="BK159" i="5"/>
  <c r="BK144" i="5"/>
  <c r="J131" i="5"/>
  <c r="BK277" i="5"/>
  <c r="BK263" i="5"/>
  <c r="BK259" i="5"/>
  <c r="BK253" i="5"/>
  <c r="BK242" i="5"/>
  <c r="BK233" i="5"/>
  <c r="BK223" i="5"/>
  <c r="BK208" i="5"/>
  <c r="J196" i="5"/>
  <c r="BK165" i="5"/>
  <c r="J159" i="5"/>
  <c r="BK156" i="5"/>
  <c r="J150" i="5"/>
  <c r="J145" i="5"/>
  <c r="BK137" i="5"/>
  <c r="J135" i="5"/>
  <c r="BK131" i="5"/>
  <c r="J229" i="6"/>
  <c r="BK223" i="6"/>
  <c r="BK215" i="6"/>
  <c r="J205" i="6"/>
  <c r="J199" i="6"/>
  <c r="J191" i="6"/>
  <c r="J172" i="6"/>
  <c r="J129" i="6"/>
  <c r="BK226" i="6"/>
  <c r="BK220" i="6"/>
  <c r="BK201" i="6"/>
  <c r="BK174" i="6"/>
  <c r="BK230" i="6"/>
  <c r="J225" i="6"/>
  <c r="J222" i="6"/>
  <c r="BK218" i="6"/>
  <c r="BK211" i="6"/>
  <c r="BK197" i="6"/>
  <c r="BK191" i="6"/>
  <c r="BK183" i="6"/>
  <c r="BK166" i="6"/>
  <c r="BK144" i="6"/>
  <c r="J131" i="6"/>
  <c r="BK227" i="6"/>
  <c r="J220" i="6"/>
  <c r="J215" i="6"/>
  <c r="J211" i="6"/>
  <c r="J197" i="6"/>
  <c r="BK187" i="6"/>
  <c r="J166" i="6"/>
  <c r="J150" i="6"/>
  <c r="BK131" i="6"/>
  <c r="F39" i="7"/>
  <c r="BD102" i="1" s="1"/>
  <c r="J138" i="8"/>
  <c r="J129" i="8"/>
  <c r="BK138" i="8"/>
  <c r="BK134" i="8"/>
  <c r="BK129" i="8"/>
  <c r="BK136" i="8"/>
  <c r="J134" i="8"/>
  <c r="BK133" i="8"/>
  <c r="J254" i="2"/>
  <c r="BK244" i="2"/>
  <c r="J230" i="2"/>
  <c r="BK215" i="2"/>
  <c r="BK205" i="2"/>
  <c r="J175" i="2"/>
  <c r="BK160" i="2"/>
  <c r="BK153" i="2"/>
  <c r="J137" i="2"/>
  <c r="J259" i="2"/>
  <c r="BK254" i="2"/>
  <c r="J246" i="2"/>
  <c r="P129" i="2" l="1"/>
  <c r="BK179" i="2"/>
  <c r="J179" i="2" s="1"/>
  <c r="J102" i="2" s="1"/>
  <c r="T227" i="2"/>
  <c r="BK245" i="2"/>
  <c r="J245" i="2" s="1"/>
  <c r="J104" i="2" s="1"/>
  <c r="T130" i="3"/>
  <c r="BK182" i="3"/>
  <c r="J182" i="3" s="1"/>
  <c r="J102" i="3" s="1"/>
  <c r="P195" i="3"/>
  <c r="T215" i="3"/>
  <c r="T130" i="5"/>
  <c r="BK214" i="5"/>
  <c r="J214" i="5"/>
  <c r="J103" i="5" s="1"/>
  <c r="BK249" i="5"/>
  <c r="J249" i="5" s="1"/>
  <c r="J104" i="5" s="1"/>
  <c r="P271" i="5"/>
  <c r="R128" i="6"/>
  <c r="P198" i="6"/>
  <c r="T209" i="6"/>
  <c r="R129" i="2"/>
  <c r="R179" i="2"/>
  <c r="R227" i="2"/>
  <c r="T245" i="2"/>
  <c r="P130" i="3"/>
  <c r="T182" i="3"/>
  <c r="T195" i="3"/>
  <c r="R215" i="3"/>
  <c r="P130" i="5"/>
  <c r="R214" i="5"/>
  <c r="T249" i="5"/>
  <c r="BK271" i="5"/>
  <c r="J271" i="5"/>
  <c r="J105" i="5"/>
  <c r="T128" i="6"/>
  <c r="R198" i="6"/>
  <c r="BK209" i="6"/>
  <c r="J209" i="6" s="1"/>
  <c r="J103" i="6" s="1"/>
  <c r="P128" i="8"/>
  <c r="P127" i="8"/>
  <c r="BK129" i="2"/>
  <c r="J129" i="2" s="1"/>
  <c r="J100" i="2" s="1"/>
  <c r="T179" i="2"/>
  <c r="BK227" i="2"/>
  <c r="J227" i="2" s="1"/>
  <c r="J103" i="2" s="1"/>
  <c r="R245" i="2"/>
  <c r="R130" i="3"/>
  <c r="R182" i="3"/>
  <c r="BK195" i="3"/>
  <c r="J195" i="3"/>
  <c r="J103" i="3"/>
  <c r="BK215" i="3"/>
  <c r="J215" i="3"/>
  <c r="J105" i="3"/>
  <c r="R130" i="5"/>
  <c r="T214" i="5"/>
  <c r="R249" i="5"/>
  <c r="T271" i="5"/>
  <c r="P128" i="6"/>
  <c r="P127" i="6" s="1"/>
  <c r="P126" i="6" s="1"/>
  <c r="AU101" i="1" s="1"/>
  <c r="T198" i="6"/>
  <c r="P209" i="6"/>
  <c r="BK128" i="8"/>
  <c r="J128" i="8"/>
  <c r="J100" i="8"/>
  <c r="R128" i="8"/>
  <c r="R127" i="8"/>
  <c r="R132" i="8"/>
  <c r="R131" i="8"/>
  <c r="T129" i="2"/>
  <c r="T128" i="2"/>
  <c r="T127" i="2"/>
  <c r="P179" i="2"/>
  <c r="P227" i="2"/>
  <c r="P245" i="2"/>
  <c r="BK130" i="3"/>
  <c r="J130" i="3"/>
  <c r="J100" i="3" s="1"/>
  <c r="P182" i="3"/>
  <c r="R195" i="3"/>
  <c r="P215" i="3"/>
  <c r="BK130" i="5"/>
  <c r="J130" i="5" s="1"/>
  <c r="J100" i="5" s="1"/>
  <c r="P214" i="5"/>
  <c r="P249" i="5"/>
  <c r="R271" i="5"/>
  <c r="BK128" i="6"/>
  <c r="J128" i="6"/>
  <c r="J100" i="6" s="1"/>
  <c r="BK198" i="6"/>
  <c r="J198" i="6"/>
  <c r="J101" i="6"/>
  <c r="R209" i="6"/>
  <c r="T128" i="8"/>
  <c r="T127" i="8"/>
  <c r="BK132" i="8"/>
  <c r="J132" i="8" s="1"/>
  <c r="J102" i="8" s="1"/>
  <c r="P132" i="8"/>
  <c r="P131" i="8"/>
  <c r="T132" i="8"/>
  <c r="T131" i="8" s="1"/>
  <c r="BK258" i="2"/>
  <c r="J258" i="2"/>
  <c r="J105" i="2" s="1"/>
  <c r="BK212" i="3"/>
  <c r="J212" i="3"/>
  <c r="J104" i="3"/>
  <c r="BK284" i="5"/>
  <c r="J284" i="5" s="1"/>
  <c r="J106" i="5" s="1"/>
  <c r="BK124" i="7"/>
  <c r="J124" i="7" s="1"/>
  <c r="J100" i="7" s="1"/>
  <c r="BK127" i="4"/>
  <c r="J127" i="4"/>
  <c r="J101" i="4" s="1"/>
  <c r="BK231" i="6"/>
  <c r="J231" i="6"/>
  <c r="J104" i="6"/>
  <c r="BK174" i="2"/>
  <c r="J174" i="2" s="1"/>
  <c r="J101" i="2" s="1"/>
  <c r="BK178" i="3"/>
  <c r="J178" i="3" s="1"/>
  <c r="J101" i="3" s="1"/>
  <c r="BK222" i="3"/>
  <c r="J222" i="3"/>
  <c r="J106" i="3" s="1"/>
  <c r="BK125" i="4"/>
  <c r="J125" i="4"/>
  <c r="J100" i="4"/>
  <c r="BK209" i="5"/>
  <c r="J209" i="5" s="1"/>
  <c r="J101" i="5" s="1"/>
  <c r="BK211" i="5"/>
  <c r="J211" i="5" s="1"/>
  <c r="J102" i="5" s="1"/>
  <c r="BK204" i="6"/>
  <c r="J204" i="6"/>
  <c r="J102" i="6" s="1"/>
  <c r="BK135" i="8"/>
  <c r="J135" i="8"/>
  <c r="J103" i="8"/>
  <c r="BK137" i="8"/>
  <c r="J137" i="8" s="1"/>
  <c r="J104" i="8" s="1"/>
  <c r="J120" i="8"/>
  <c r="BE134" i="8"/>
  <c r="BE136" i="8"/>
  <c r="F94" i="8"/>
  <c r="BE129" i="8"/>
  <c r="BE138" i="8"/>
  <c r="E85" i="8"/>
  <c r="BE130" i="8"/>
  <c r="BE133" i="8"/>
  <c r="E85" i="7"/>
  <c r="F119" i="7"/>
  <c r="BK127" i="6"/>
  <c r="J127" i="6"/>
  <c r="J99" i="6" s="1"/>
  <c r="J91" i="7"/>
  <c r="BE125" i="7"/>
  <c r="E85" i="6"/>
  <c r="F94" i="6"/>
  <c r="BE134" i="6"/>
  <c r="BE174" i="6"/>
  <c r="BE189" i="6"/>
  <c r="BE216" i="6"/>
  <c r="BE227" i="6"/>
  <c r="BE229" i="6"/>
  <c r="BE230" i="6"/>
  <c r="BE232" i="6"/>
  <c r="BE149" i="6"/>
  <c r="BE172" i="6"/>
  <c r="BE193" i="6"/>
  <c r="BE194" i="6"/>
  <c r="BE199" i="6"/>
  <c r="BE214" i="6"/>
  <c r="BE225" i="6"/>
  <c r="J91" i="6"/>
  <c r="BE129" i="6"/>
  <c r="BE139" i="6"/>
  <c r="BE150" i="6"/>
  <c r="BE164" i="6"/>
  <c r="BE166" i="6"/>
  <c r="BE176" i="6"/>
  <c r="BE183" i="6"/>
  <c r="BE191" i="6"/>
  <c r="BE197" i="6"/>
  <c r="BE203" i="6"/>
  <c r="BE205" i="6"/>
  <c r="BE210" i="6"/>
  <c r="BE215" i="6"/>
  <c r="BE217" i="6"/>
  <c r="BE218" i="6"/>
  <c r="BE222" i="6"/>
  <c r="BE223" i="6"/>
  <c r="BE224" i="6"/>
  <c r="BE228" i="6"/>
  <c r="BE131" i="6"/>
  <c r="BE144" i="6"/>
  <c r="BE160" i="6"/>
  <c r="BE187" i="6"/>
  <c r="BE196" i="6"/>
  <c r="BE201" i="6"/>
  <c r="BE211" i="6"/>
  <c r="BE212" i="6"/>
  <c r="BE213" i="6"/>
  <c r="BE219" i="6"/>
  <c r="BE220" i="6"/>
  <c r="BE221" i="6"/>
  <c r="BE226" i="6"/>
  <c r="BE133" i="5"/>
  <c r="BE143" i="5"/>
  <c r="BE144" i="5"/>
  <c r="BE157" i="5"/>
  <c r="BE169" i="5"/>
  <c r="BE171" i="5"/>
  <c r="BE177" i="5"/>
  <c r="BE190" i="5"/>
  <c r="BE192" i="5"/>
  <c r="BE197" i="5"/>
  <c r="BE200" i="5"/>
  <c r="BE205" i="5"/>
  <c r="BE210" i="5"/>
  <c r="BE231" i="5"/>
  <c r="BE239" i="5"/>
  <c r="BE245" i="5"/>
  <c r="BE255" i="5"/>
  <c r="BE257" i="5"/>
  <c r="BE258" i="5"/>
  <c r="BE259" i="5"/>
  <c r="BE260" i="5"/>
  <c r="BE268" i="5"/>
  <c r="BE272" i="5"/>
  <c r="BE276" i="5"/>
  <c r="BE280" i="5"/>
  <c r="J91" i="5"/>
  <c r="F94" i="5"/>
  <c r="BE132" i="5"/>
  <c r="BE134" i="5"/>
  <c r="BE135" i="5"/>
  <c r="BE140" i="5"/>
  <c r="BE146" i="5"/>
  <c r="BE152" i="5"/>
  <c r="BE155" i="5"/>
  <c r="BE165" i="5"/>
  <c r="BE167" i="5"/>
  <c r="BE182" i="5"/>
  <c r="BE184" i="5"/>
  <c r="BE194" i="5"/>
  <c r="BE196" i="5"/>
  <c r="BE202" i="5"/>
  <c r="BE204" i="5"/>
  <c r="BE206" i="5"/>
  <c r="BE208" i="5"/>
  <c r="BE215" i="5"/>
  <c r="BE219" i="5"/>
  <c r="BE221" i="5"/>
  <c r="BE223" i="5"/>
  <c r="BE225" i="5"/>
  <c r="BE227" i="5"/>
  <c r="BE233" i="5"/>
  <c r="BE237" i="5"/>
  <c r="BE242" i="5"/>
  <c r="BE247" i="5"/>
  <c r="BE251" i="5"/>
  <c r="BE256" i="5"/>
  <c r="BE267" i="5"/>
  <c r="BE281" i="5"/>
  <c r="BE285" i="5"/>
  <c r="BE131" i="5"/>
  <c r="BE136" i="5"/>
  <c r="BE145" i="5"/>
  <c r="BE150" i="5"/>
  <c r="BE163" i="5"/>
  <c r="BE207" i="5"/>
  <c r="BE261" i="5"/>
  <c r="BE263" i="5"/>
  <c r="BE270" i="5"/>
  <c r="BE274" i="5"/>
  <c r="BE277" i="5"/>
  <c r="BE279" i="5"/>
  <c r="BE282" i="5"/>
  <c r="E85" i="5"/>
  <c r="BE137" i="5"/>
  <c r="BE138" i="5"/>
  <c r="BE139" i="5"/>
  <c r="BE147" i="5"/>
  <c r="BE156" i="5"/>
  <c r="BE158" i="5"/>
  <c r="BE159" i="5"/>
  <c r="BE161" i="5"/>
  <c r="BE212" i="5"/>
  <c r="BE229" i="5"/>
  <c r="BE235" i="5"/>
  <c r="BE250" i="5"/>
  <c r="BE253" i="5"/>
  <c r="BE254" i="5"/>
  <c r="BE265" i="5"/>
  <c r="E85" i="4"/>
  <c r="F94" i="4"/>
  <c r="BE126" i="4"/>
  <c r="J91" i="4"/>
  <c r="BK129" i="3"/>
  <c r="J129" i="3" s="1"/>
  <c r="J99" i="3" s="1"/>
  <c r="BE128" i="4"/>
  <c r="BE131" i="3"/>
  <c r="BE158" i="3"/>
  <c r="BE164" i="3"/>
  <c r="BE168" i="3"/>
  <c r="BE173" i="3"/>
  <c r="BE179" i="3"/>
  <c r="BE183" i="3"/>
  <c r="BE198" i="3"/>
  <c r="BE201" i="3"/>
  <c r="BE207" i="3"/>
  <c r="BE221" i="3"/>
  <c r="BE223" i="3"/>
  <c r="E85" i="3"/>
  <c r="F125" i="3"/>
  <c r="BE148" i="3"/>
  <c r="BE154" i="3"/>
  <c r="BE187" i="3"/>
  <c r="BE189" i="3"/>
  <c r="BE196" i="3"/>
  <c r="BE204" i="3"/>
  <c r="BE209" i="3"/>
  <c r="BE219" i="3"/>
  <c r="BE220" i="3"/>
  <c r="J91" i="3"/>
  <c r="BE135" i="3"/>
  <c r="BE144" i="3"/>
  <c r="BE147" i="3"/>
  <c r="BE160" i="3"/>
  <c r="BE166" i="3"/>
  <c r="BE176" i="3"/>
  <c r="BE191" i="3"/>
  <c r="BE202" i="3"/>
  <c r="BE210" i="3"/>
  <c r="BE211" i="3"/>
  <c r="BE213" i="3"/>
  <c r="BE133" i="3"/>
  <c r="BE140" i="3"/>
  <c r="BE185" i="3"/>
  <c r="BE194" i="3"/>
  <c r="BE197" i="3"/>
  <c r="BE199" i="3"/>
  <c r="BE200" i="3"/>
  <c r="BE205" i="3"/>
  <c r="BE206" i="3"/>
  <c r="BE208" i="3"/>
  <c r="BE216" i="3"/>
  <c r="BE217" i="3"/>
  <c r="J91" i="2"/>
  <c r="E115" i="2"/>
  <c r="F124" i="2"/>
  <c r="BE130" i="2"/>
  <c r="BE153" i="2"/>
  <c r="BE160" i="2"/>
  <c r="BE165" i="2"/>
  <c r="BE185" i="2"/>
  <c r="BE187" i="2"/>
  <c r="BE194" i="2"/>
  <c r="BE203" i="2"/>
  <c r="BE208" i="2"/>
  <c r="BE212" i="2"/>
  <c r="BE220" i="2"/>
  <c r="BE140" i="2"/>
  <c r="BE143" i="2"/>
  <c r="BE145" i="2"/>
  <c r="BE148" i="2"/>
  <c r="BE171" i="2"/>
  <c r="BE175" i="2"/>
  <c r="BE189" i="2"/>
  <c r="BE210" i="2"/>
  <c r="BE215" i="2"/>
  <c r="BE225" i="2"/>
  <c r="BE228" i="2"/>
  <c r="BE230" i="2"/>
  <c r="BE238" i="2"/>
  <c r="BE131" i="2"/>
  <c r="BE133" i="2"/>
  <c r="BE134" i="2"/>
  <c r="BE137" i="2"/>
  <c r="BE158" i="2"/>
  <c r="BE167" i="2"/>
  <c r="BE192" i="2"/>
  <c r="BE197" i="2"/>
  <c r="BE199" i="2"/>
  <c r="BE205" i="2"/>
  <c r="BE214" i="2"/>
  <c r="BE222" i="2"/>
  <c r="BE232" i="2"/>
  <c r="BE235" i="2"/>
  <c r="BE237" i="2"/>
  <c r="BE244" i="2"/>
  <c r="BE246" i="2"/>
  <c r="BE248" i="2"/>
  <c r="BE250" i="2"/>
  <c r="BE251" i="2"/>
  <c r="BE255" i="2"/>
  <c r="BE169" i="2"/>
  <c r="BE180" i="2"/>
  <c r="BE201" i="2"/>
  <c r="BE218" i="2"/>
  <c r="BE224" i="2"/>
  <c r="BE234" i="2"/>
  <c r="BE240" i="2"/>
  <c r="BE253" i="2"/>
  <c r="BE254" i="2"/>
  <c r="BE256" i="2"/>
  <c r="BE259" i="2"/>
  <c r="F39" i="2"/>
  <c r="BD96" i="1" s="1"/>
  <c r="J36" i="3"/>
  <c r="AW97" i="1"/>
  <c r="F37" i="4"/>
  <c r="BB98" i="1" s="1"/>
  <c r="F36" i="4"/>
  <c r="BA98" i="1"/>
  <c r="F39" i="5"/>
  <c r="BD100" i="1" s="1"/>
  <c r="F38" i="5"/>
  <c r="BC100" i="1"/>
  <c r="J36" i="7"/>
  <c r="AW102" i="1" s="1"/>
  <c r="F36" i="8"/>
  <c r="BA103" i="1"/>
  <c r="F39" i="8"/>
  <c r="BD103" i="1" s="1"/>
  <c r="F37" i="2"/>
  <c r="BB96" i="1"/>
  <c r="F36" i="2"/>
  <c r="BA96" i="1" s="1"/>
  <c r="F38" i="3"/>
  <c r="BC97" i="1"/>
  <c r="F38" i="4"/>
  <c r="BC98" i="1" s="1"/>
  <c r="F39" i="4"/>
  <c r="BD98" i="1"/>
  <c r="F37" i="5"/>
  <c r="BB100" i="1" s="1"/>
  <c r="J36" i="6"/>
  <c r="AW101" i="1"/>
  <c r="J35" i="7"/>
  <c r="AV102" i="1" s="1"/>
  <c r="J36" i="8"/>
  <c r="AW103" i="1"/>
  <c r="J36" i="2"/>
  <c r="AW96" i="1" s="1"/>
  <c r="AS94" i="1"/>
  <c r="F37" i="3"/>
  <c r="BB97" i="1" s="1"/>
  <c r="F36" i="3"/>
  <c r="BA97" i="1"/>
  <c r="J36" i="5"/>
  <c r="AW100" i="1" s="1"/>
  <c r="F37" i="6"/>
  <c r="BB101" i="1"/>
  <c r="F36" i="6"/>
  <c r="BA101" i="1" s="1"/>
  <c r="F37" i="8"/>
  <c r="BB103" i="1"/>
  <c r="F38" i="8"/>
  <c r="BC103" i="1" s="1"/>
  <c r="F38" i="2"/>
  <c r="BC96" i="1"/>
  <c r="F39" i="3"/>
  <c r="BD97" i="1" s="1"/>
  <c r="J36" i="4"/>
  <c r="AW98" i="1"/>
  <c r="F36" i="5"/>
  <c r="BA100" i="1" s="1"/>
  <c r="F39" i="6"/>
  <c r="BD101" i="1"/>
  <c r="F38" i="6"/>
  <c r="BC101" i="1" s="1"/>
  <c r="R129" i="3" l="1"/>
  <c r="R128" i="3" s="1"/>
  <c r="P126" i="8"/>
  <c r="AU103" i="1"/>
  <c r="R127" i="6"/>
  <c r="R126" i="6" s="1"/>
  <c r="T129" i="3"/>
  <c r="T128" i="3"/>
  <c r="P129" i="5"/>
  <c r="P128" i="5" s="1"/>
  <c r="AU100" i="1" s="1"/>
  <c r="R128" i="2"/>
  <c r="R127" i="2" s="1"/>
  <c r="T126" i="8"/>
  <c r="R126" i="8"/>
  <c r="R129" i="5"/>
  <c r="R128" i="5" s="1"/>
  <c r="T127" i="6"/>
  <c r="T126" i="6"/>
  <c r="T129" i="5"/>
  <c r="T128" i="5" s="1"/>
  <c r="P129" i="3"/>
  <c r="P128" i="3"/>
  <c r="AU97" i="1"/>
  <c r="P128" i="2"/>
  <c r="P127" i="2" s="1"/>
  <c r="AU96" i="1" s="1"/>
  <c r="BK128" i="2"/>
  <c r="J128" i="2" s="1"/>
  <c r="J99" i="2" s="1"/>
  <c r="BK124" i="4"/>
  <c r="J124" i="4"/>
  <c r="J99" i="4" s="1"/>
  <c r="BK129" i="5"/>
  <c r="J129" i="5"/>
  <c r="J99" i="5"/>
  <c r="BK123" i="7"/>
  <c r="J123" i="7" s="1"/>
  <c r="J99" i="7" s="1"/>
  <c r="BK131" i="8"/>
  <c r="J131" i="8" s="1"/>
  <c r="J101" i="8" s="1"/>
  <c r="BK127" i="8"/>
  <c r="J127" i="8"/>
  <c r="J99" i="8" s="1"/>
  <c r="BK126" i="6"/>
  <c r="J126" i="6"/>
  <c r="BK128" i="3"/>
  <c r="J128" i="3" s="1"/>
  <c r="J32" i="3" s="1"/>
  <c r="AG97" i="1" s="1"/>
  <c r="J35" i="3"/>
  <c r="AV97" i="1"/>
  <c r="AT97" i="1"/>
  <c r="BD95" i="1"/>
  <c r="BC95" i="1"/>
  <c r="F35" i="5"/>
  <c r="AZ100" i="1"/>
  <c r="F35" i="7"/>
  <c r="AZ102" i="1"/>
  <c r="BB99" i="1"/>
  <c r="AX99" i="1"/>
  <c r="F35" i="8"/>
  <c r="AZ103" i="1"/>
  <c r="F35" i="3"/>
  <c r="AZ97" i="1"/>
  <c r="J35" i="2"/>
  <c r="AV96" i="1" s="1"/>
  <c r="AT96" i="1" s="1"/>
  <c r="J35" i="4"/>
  <c r="AV98" i="1" s="1"/>
  <c r="AT98" i="1" s="1"/>
  <c r="BA95" i="1"/>
  <c r="AW95" i="1"/>
  <c r="J35" i="5"/>
  <c r="AV100" i="1"/>
  <c r="AT100" i="1"/>
  <c r="J32" i="6"/>
  <c r="AG101" i="1" s="1"/>
  <c r="AT102" i="1"/>
  <c r="BC99" i="1"/>
  <c r="AY99" i="1"/>
  <c r="BD99" i="1"/>
  <c r="F35" i="2"/>
  <c r="AZ96" i="1"/>
  <c r="F35" i="4"/>
  <c r="AZ98" i="1"/>
  <c r="BB95" i="1"/>
  <c r="F35" i="6"/>
  <c r="AZ101" i="1"/>
  <c r="J35" i="6"/>
  <c r="AV101" i="1"/>
  <c r="AT101" i="1" s="1"/>
  <c r="J35" i="8"/>
  <c r="AV103" i="1"/>
  <c r="AT103" i="1"/>
  <c r="BA99" i="1"/>
  <c r="AW99" i="1"/>
  <c r="BK123" i="4" l="1"/>
  <c r="J123" i="4" s="1"/>
  <c r="J32" i="4" s="1"/>
  <c r="AG98" i="1" s="1"/>
  <c r="BK128" i="5"/>
  <c r="J128" i="5"/>
  <c r="J98" i="5" s="1"/>
  <c r="BK126" i="8"/>
  <c r="J126" i="8" s="1"/>
  <c r="J98" i="8" s="1"/>
  <c r="BK127" i="2"/>
  <c r="J127" i="2"/>
  <c r="BK122" i="7"/>
  <c r="J122" i="7"/>
  <c r="J98" i="7" s="1"/>
  <c r="AN101" i="1"/>
  <c r="J98" i="6"/>
  <c r="J41" i="6"/>
  <c r="AN97" i="1"/>
  <c r="J98" i="3"/>
  <c r="J41" i="3"/>
  <c r="AU95" i="1"/>
  <c r="BC94" i="1"/>
  <c r="W32" i="1"/>
  <c r="J32" i="2"/>
  <c r="AG96" i="1"/>
  <c r="AY95" i="1"/>
  <c r="BD94" i="1"/>
  <c r="W33" i="1"/>
  <c r="AU99" i="1"/>
  <c r="AZ95" i="1"/>
  <c r="AV95" i="1"/>
  <c r="AT95" i="1"/>
  <c r="AX95" i="1"/>
  <c r="AZ99" i="1"/>
  <c r="AV99" i="1"/>
  <c r="AT99" i="1"/>
  <c r="BA94" i="1"/>
  <c r="W30" i="1" s="1"/>
  <c r="BB94" i="1"/>
  <c r="AX94" i="1"/>
  <c r="J41" i="4" l="1"/>
  <c r="J41" i="2"/>
  <c r="J98" i="2"/>
  <c r="J98" i="4"/>
  <c r="AN96" i="1"/>
  <c r="AN98" i="1"/>
  <c r="AU94" i="1"/>
  <c r="AW94" i="1"/>
  <c r="AK30" i="1"/>
  <c r="J32" i="7"/>
  <c r="J41" i="7" s="1"/>
  <c r="AY94" i="1"/>
  <c r="J32" i="8"/>
  <c r="AG103" i="1"/>
  <c r="J32" i="5"/>
  <c r="AG100" i="1" s="1"/>
  <c r="AN100" i="1" s="1"/>
  <c r="AG95" i="1"/>
  <c r="AZ94" i="1"/>
  <c r="W29" i="1" s="1"/>
  <c r="W31" i="1"/>
  <c r="J41" i="8" l="1"/>
  <c r="J41" i="5"/>
  <c r="AG102" i="1"/>
  <c r="AN102" i="1"/>
  <c r="AN103" i="1"/>
  <c r="AN95" i="1"/>
  <c r="AV94" i="1"/>
  <c r="AK29" i="1"/>
  <c r="AG99" i="1"/>
  <c r="AN99" i="1" l="1"/>
  <c r="AG94" i="1"/>
  <c r="AK26" i="1" s="1"/>
  <c r="AT94" i="1"/>
  <c r="AN94" i="1" l="1"/>
  <c r="AK35" i="1"/>
</calcChain>
</file>

<file path=xl/sharedStrings.xml><?xml version="1.0" encoding="utf-8"?>
<sst xmlns="http://schemas.openxmlformats.org/spreadsheetml/2006/main" count="8035" uniqueCount="1013">
  <si>
    <t>Export Komplet</t>
  </si>
  <si>
    <t/>
  </si>
  <si>
    <t>2.0</t>
  </si>
  <si>
    <t>False</t>
  </si>
  <si>
    <t>{01b8fd50-abbc-408d-9ef8-a096045cfabe}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</si>
  <si>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</si>
  <si>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</si>
  <si>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</si>
  <si>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</si>
  <si>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</si>
  <si>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</si>
  <si>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</si>
  <si>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</si>
  <si>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</si>
  <si>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Cunek0302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</si>
  <si>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</si>
  <si>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</si>
  <si>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Společný pás pro cyklisty a chodce ul. M.Alše - I.etapa</t>
  </si>
  <si>
    <t>KSO:</t>
  </si>
  <si>
    <t>CC-CZ:</t>
  </si>
  <si>
    <t>Místo:</t>
  </si>
  <si>
    <t>Valašské Meziříčí</t>
  </si>
  <si>
    <t>Datum:</t>
  </si>
  <si>
    <t>13. 9. 2021</t>
  </si>
  <si>
    <t>Zadavatel:</t>
  </si>
  <si>
    <t>IČ:</t>
  </si>
  <si>
    <t>Město Valašské Meziříčí</t>
  </si>
  <si>
    <t>DIČ:</t>
  </si>
  <si>
    <t>Uchazeč:</t>
  </si>
  <si>
    <t>Vyplň údaj</t>
  </si>
  <si>
    <t>Projektant:</t>
  </si>
  <si>
    <t>Ing.Pavel Čunek</t>
  </si>
  <si>
    <t>True</t>
  </si>
  <si>
    <t>Zpracovatel:</t>
  </si>
  <si>
    <t>Fajfrová Irena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</si>
  <si>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</si>
  <si>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</si>
  <si>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</si>
  <si>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</si>
  <si>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</si>
  <si>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</si>
  <si>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</si>
  <si>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</si>
  <si>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</si>
  <si>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</si>
  <si>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</si>
  <si>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</si>
  <si>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</si>
  <si>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</si>
  <si>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</si>
  <si>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</si>
  <si>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</si>
  <si>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</si>
  <si>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</si>
  <si>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</si>
  <si>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</si>
  <si>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</si>
  <si>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</si>
  <si>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</si>
  <si>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</si>
  <si>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</si>
  <si>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</si>
  <si>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</si>
  <si>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</si>
  <si>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</si>
  <si>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</si>
  <si>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</si>
  <si>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</si>
  <si>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</si>
  <si>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</si>
  <si>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</si>
  <si>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</si>
  <si>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</si>
  <si>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</si>
  <si>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</si>
  <si>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</si>
  <si>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</si>
  <si>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</si>
  <si>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</si>
  <si>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</si>
  <si>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01</t>
  </si>
  <si>
    <t>Uznatelné náklady</t>
  </si>
  <si>
    <t>STA</t>
  </si>
  <si>
    <t>1</t>
  </si>
  <si>
    <t>{73f6417d-a671-411e-bbfa-cabaf8012057}</t>
  </si>
  <si>
    <t>2</t>
  </si>
  <si>
    <t>/</t>
  </si>
  <si>
    <t>001</t>
  </si>
  <si>
    <t>SO 101 Společný pás pro cyklisty a chodce</t>
  </si>
  <si>
    <t>Soupis</t>
  </si>
  <si>
    <t>{7ea0a8b9-e021-414b-aa96-8da0f6894280}</t>
  </si>
  <si>
    <t>002</t>
  </si>
  <si>
    <t>SO 301 Dešťová kanalizace</t>
  </si>
  <si>
    <t>{2d2d09e3-ff4c-4894-9590-5ebeaefa11f0}</t>
  </si>
  <si>
    <t>021</t>
  </si>
  <si>
    <t>Vedlejší rozpočtové náklady</t>
  </si>
  <si>
    <t>{d3639270-946c-49f1-bed3-030ff8f7cfc2}</t>
  </si>
  <si>
    <t>02</t>
  </si>
  <si>
    <t>Neuznatelné náklady</t>
  </si>
  <si>
    <t>{23ae605b-03db-4f6d-aea1-821c818839eb}</t>
  </si>
  <si>
    <t>003</t>
  </si>
  <si>
    <t>{9aa4e6bc-60df-445e-8cfe-4b89e5e401a0}</t>
  </si>
  <si>
    <t>004</t>
  </si>
  <si>
    <t>{64085484-ac80-4f8b-a649-aa3036db1d4b}</t>
  </si>
  <si>
    <t>005</t>
  </si>
  <si>
    <t>SO 401 Veřejné osvětlení</t>
  </si>
  <si>
    <t>{135c729e-bb84-447a-a4c1-125e992e0482}</t>
  </si>
  <si>
    <t>006</t>
  </si>
  <si>
    <t>{a6154c0c-e8e9-433d-bcd8-a6ad110b5005}</t>
  </si>
  <si>
    <t>d1</t>
  </si>
  <si>
    <t>383</t>
  </si>
  <si>
    <t>ch2</t>
  </si>
  <si>
    <t>44</t>
  </si>
  <si>
    <t>KRYCÍ LIST SOUPISU PRACÍ</t>
  </si>
  <si>
    <t>j</t>
  </si>
  <si>
    <t>305</t>
  </si>
  <si>
    <t>k1</t>
  </si>
  <si>
    <t>41</t>
  </si>
  <si>
    <t>n</t>
  </si>
  <si>
    <t>29,5</t>
  </si>
  <si>
    <t>o</t>
  </si>
  <si>
    <t>282,36</t>
  </si>
  <si>
    <t>Objekt:</t>
  </si>
  <si>
    <t>or</t>
  </si>
  <si>
    <t>170</t>
  </si>
  <si>
    <t>01 - Uznatelné náklady</t>
  </si>
  <si>
    <t>r</t>
  </si>
  <si>
    <t>6,86</t>
  </si>
  <si>
    <t>Soupis:</t>
  </si>
  <si>
    <t>sut</t>
  </si>
  <si>
    <t>35,158</t>
  </si>
  <si>
    <t>001 - SO 101 Společný pás pro cyklisty a chodce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</si>
  <si>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</si>
  <si>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</si>
  <si>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</si>
  <si>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</si>
  <si>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</si>
  <si>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</si>
  <si>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</si>
  <si>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4 - Vodorovné konstrukce</t>
  </si>
  <si>
    <t xml:space="preserve">    5 - Komunikace pozemní</t>
  </si>
  <si>
    <t xml:space="preserve">    9 - Ostatní konstrukce a práce, bourání</t>
  </si>
  <si>
    <t xml:space="preserve">    997 - Přesun sutě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</si>
  <si>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</si>
  <si>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</si>
  <si>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</si>
  <si>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</si>
  <si>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</si>
  <si>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</si>
  <si>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</si>
  <si>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</si>
  <si>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</si>
  <si>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</si>
  <si>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</si>
  <si>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</si>
  <si>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</si>
  <si>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</si>
  <si>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</si>
  <si>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</si>
  <si>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</si>
  <si>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</si>
  <si>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</si>
  <si>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113106271</t>
  </si>
  <si>
    <t>Rozebrání dlažeb vozovek ze zámkové dlažby s ložem z kameniva strojně pl přes 50 do 200 m2</t>
  </si>
  <si>
    <t>m2</t>
  </si>
  <si>
    <t>CS ÚRS 2020 01</t>
  </si>
  <si>
    <t>4</t>
  </si>
  <si>
    <t>-757980431</t>
  </si>
  <si>
    <t>113107153</t>
  </si>
  <si>
    <t>Odstranění podkladu z kameniva těženého tl 300 mm strojně pl přes 50 do 200 m2</t>
  </si>
  <si>
    <t>-63794696</t>
  </si>
  <si>
    <t>VV</t>
  </si>
  <si>
    <t>6,0*3,0</t>
  </si>
  <si>
    <t>3</t>
  </si>
  <si>
    <t>113107162</t>
  </si>
  <si>
    <t>Odstranění podkladu z kameniva drceného tl 200 mm strojně pl přes 50 do 200 m2</t>
  </si>
  <si>
    <t>1165691330</t>
  </si>
  <si>
    <t>113107182</t>
  </si>
  <si>
    <t>Odstranění podkladu živičného tl 100 mm strojně pl přes 50 do 200 m2</t>
  </si>
  <si>
    <t>1432903643</t>
  </si>
  <si>
    <t>"vyřezaná část u obrubníků"</t>
  </si>
  <si>
    <t>82,0*0,5</t>
  </si>
  <si>
    <t>5</t>
  </si>
  <si>
    <t>113154113</t>
  </si>
  <si>
    <t>Frézování živičného krytu tl 50 mm pruh š 0,5 m pl do 500 m2 bez překážek v trase</t>
  </si>
  <si>
    <t>-251625589</t>
  </si>
  <si>
    <t>6</t>
  </si>
  <si>
    <t>121151113</t>
  </si>
  <si>
    <t>Sejmutí ornice plochy do 500 m2 tl vrstvy do 200 mm strojně</t>
  </si>
  <si>
    <t>-357658361</t>
  </si>
  <si>
    <t>sejmutí ornice vč.odvozu na mezideponii dle bilance zemních prací</t>
  </si>
  <si>
    <t>7</t>
  </si>
  <si>
    <t>122252205</t>
  </si>
  <si>
    <t>Odkopávky a prokopávky nezapažené pro silnice a dálnice v hornině třídy těžitelnosti I objem do 1000 m3 strojně</t>
  </si>
  <si>
    <t>m3</t>
  </si>
  <si>
    <t>589467649</t>
  </si>
  <si>
    <t>"dle bilancí zemních prací"   305</t>
  </si>
  <si>
    <t>8</t>
  </si>
  <si>
    <t>132212111</t>
  </si>
  <si>
    <t>Hloubení rýh š do 800 mm v soudržných horninách třídy těžitelnosti I, skupiny 3 ručně</t>
  </si>
  <si>
    <t>-429251078</t>
  </si>
  <si>
    <t>dokopání pro obrubníky+drenáž</t>
  </si>
  <si>
    <t>0,35*0,2*(82+2+2+12)</t>
  </si>
  <si>
    <t>9</t>
  </si>
  <si>
    <t>162351103</t>
  </si>
  <si>
    <t>Vodorovné přemístění do 500 m výkopku/sypaniny z horniny třídy těžitelnosti I, skupiny 1 až 3</t>
  </si>
  <si>
    <t>648038534</t>
  </si>
  <si>
    <t>"dovoz zeminy pro násypy z mezideponie"   n</t>
  </si>
  <si>
    <t>"odvoz zeminy pro násypy na mezideponii"   n</t>
  </si>
  <si>
    <t>"odvoz ornice na mezideponii"   or*0,1</t>
  </si>
  <si>
    <t>Součet</t>
  </si>
  <si>
    <t>10</t>
  </si>
  <si>
    <t>162751117</t>
  </si>
  <si>
    <t>Vodorovné přemístění do 10000 m výkopku/sypaniny z horniny třídy těžitelnosti I, skupiny 1 až 3</t>
  </si>
  <si>
    <t>-835883948</t>
  </si>
  <si>
    <t>odvoz přebytečné zeminy</t>
  </si>
  <si>
    <t>j+r</t>
  </si>
  <si>
    <t>-n</t>
  </si>
  <si>
    <t>11</t>
  </si>
  <si>
    <t>162751119</t>
  </si>
  <si>
    <t>Příplatek k vodorovnému přemístění výkopku/sypaniny z horniny třídy těžitelnosti I, skupiny 1 až 3 ZKD 1000 m přes 10000 m</t>
  </si>
  <si>
    <t>-735492085</t>
  </si>
  <si>
    <t>o*5</t>
  </si>
  <si>
    <t>12</t>
  </si>
  <si>
    <t>167151101</t>
  </si>
  <si>
    <t>Nakládání výkopku z hornin třídy těžitelnosti I, skupiny 1 až 3 do 100 m3</t>
  </si>
  <si>
    <t>811523021</t>
  </si>
  <si>
    <t>13</t>
  </si>
  <si>
    <t>171152101</t>
  </si>
  <si>
    <t>Uložení sypaniny z hornin soudržných do násypů zhutněných silnic a dálnic</t>
  </si>
  <si>
    <t>1957619781</t>
  </si>
  <si>
    <t>"dle bilancí zemních prací"   59,0*0,5</t>
  </si>
  <si>
    <t>14</t>
  </si>
  <si>
    <t>171201231</t>
  </si>
  <si>
    <t>Poplatek za uložení zeminy a kamení na recyklační skládce (skládkovné) kód odpadu 17 05 04</t>
  </si>
  <si>
    <t>t</t>
  </si>
  <si>
    <t>931438450</t>
  </si>
  <si>
    <t>o*2,0</t>
  </si>
  <si>
    <t>171251201</t>
  </si>
  <si>
    <t>Uložení sypaniny na skládky nebo meziskládky</t>
  </si>
  <si>
    <t>777640352</t>
  </si>
  <si>
    <t>16</t>
  </si>
  <si>
    <t>181152302</t>
  </si>
  <si>
    <t>Úprava pláně pro silnice a dálnice v zářezech se zhutněním</t>
  </si>
  <si>
    <t>1365458824</t>
  </si>
  <si>
    <t>372,0+16+11+6+22+41</t>
  </si>
  <si>
    <t>470</t>
  </si>
  <si>
    <t>Vodorovné konstrukce</t>
  </si>
  <si>
    <t>17</t>
  </si>
  <si>
    <t>464451113.1</t>
  </si>
  <si>
    <t>Prolití vrstvy  kamene maltou MC 15</t>
  </si>
  <si>
    <t>-121969235</t>
  </si>
  <si>
    <t>d1*0,3*0,3</t>
  </si>
  <si>
    <t>ch2*0,3*0,3</t>
  </si>
  <si>
    <t>Komunikace pozemní</t>
  </si>
  <si>
    <t>18</t>
  </si>
  <si>
    <t>564231111</t>
  </si>
  <si>
    <t>Podklad nebo podsyp ze štěrkopísku ŠP tl 100 mm</t>
  </si>
  <si>
    <t>1424180993</t>
  </si>
  <si>
    <t>pod obrubníky</t>
  </si>
  <si>
    <t>(82+2+2+12)*0,35</t>
  </si>
  <si>
    <t>(254+6+6)*0,3</t>
  </si>
  <si>
    <t>19</t>
  </si>
  <si>
    <t>564681111</t>
  </si>
  <si>
    <t>Podklad z kameniva hrubého drceného vel. 63-125 mm tl 300 mm</t>
  </si>
  <si>
    <t>772916293</t>
  </si>
  <si>
    <t>d1+ch2</t>
  </si>
  <si>
    <t>20</t>
  </si>
  <si>
    <t>564730111</t>
  </si>
  <si>
    <t>Podklad z kameniva hrubého drceného vel. 16-32 mm tl 100 mm</t>
  </si>
  <si>
    <t>814694126</t>
  </si>
  <si>
    <t>564731111</t>
  </si>
  <si>
    <t>Podklad z kameniva hrubého drceného vel. 32-63 mm tl 100 mm</t>
  </si>
  <si>
    <t>588591507</t>
  </si>
  <si>
    <t>"tl.250mm = 150mm+100mm"</t>
  </si>
  <si>
    <t>22</t>
  </si>
  <si>
    <t>564751111</t>
  </si>
  <si>
    <t>Podklad z kameniva hrubého drceného vel. 32-63 mm tl 150 mm</t>
  </si>
  <si>
    <t>-207617565</t>
  </si>
  <si>
    <t>23</t>
  </si>
  <si>
    <t>-544604780</t>
  </si>
  <si>
    <t>24</t>
  </si>
  <si>
    <t>564851111</t>
  </si>
  <si>
    <t>Podklad ze štěrkodrtě ŠD tl 150 mm  0-63mm</t>
  </si>
  <si>
    <t>1912586337</t>
  </si>
  <si>
    <t>25</t>
  </si>
  <si>
    <t>567122114</t>
  </si>
  <si>
    <t>Podklad ze směsi stmelené cementem SC C 8/10 (KSC I) tl 150 mm</t>
  </si>
  <si>
    <t>-2046854697</t>
  </si>
  <si>
    <t>26</t>
  </si>
  <si>
    <t>573231111</t>
  </si>
  <si>
    <t>Postřik živičný spojovací ze silniční emulze v množství 0,70 kg/m2</t>
  </si>
  <si>
    <t>1871339829</t>
  </si>
  <si>
    <t>27</t>
  </si>
  <si>
    <t>577145112</t>
  </si>
  <si>
    <t>Asfaltový beton vrstva ložní ACL 16 (ABH) tl 50 mm š do 3 m z nemodifikovaného asfaltu</t>
  </si>
  <si>
    <t>-1687617592</t>
  </si>
  <si>
    <t>28</t>
  </si>
  <si>
    <t>577154111</t>
  </si>
  <si>
    <t>Asfaltový beton vrstva obrusná ACO 11 (ABS) tř. I tl 60 mm š do 3 m z nemodifikovaného asfaltu</t>
  </si>
  <si>
    <t>1359638590</t>
  </si>
  <si>
    <t>oprava komunikace po osazení obrubníku-výpis materiálu</t>
  </si>
  <si>
    <t>29</t>
  </si>
  <si>
    <t>596211113</t>
  </si>
  <si>
    <t>Kladení zámkové dlažby komunikací pro pěší tl 60 mm skupiny A pl přes 300 m2</t>
  </si>
  <si>
    <t>661934482</t>
  </si>
  <si>
    <t>372,0+11,0</t>
  </si>
  <si>
    <t>30</t>
  </si>
  <si>
    <t>M</t>
  </si>
  <si>
    <t>59245018</t>
  </si>
  <si>
    <t>dlažba skladebná betonová 20x10x6 cm přírodní</t>
  </si>
  <si>
    <t>780943440</t>
  </si>
  <si>
    <t>372*1,05</t>
  </si>
  <si>
    <t>31</t>
  </si>
  <si>
    <t>59245006</t>
  </si>
  <si>
    <t>dlažba skladebná betonová základní pro nevidomé 20 x 10 x 6 cm barevná</t>
  </si>
  <si>
    <t>CS ÚRS 2018 01</t>
  </si>
  <si>
    <t>378323491</t>
  </si>
  <si>
    <t>11,0*1,05</t>
  </si>
  <si>
    <t>32</t>
  </si>
  <si>
    <t>596211114</t>
  </si>
  <si>
    <t>Příplatek za kombinaci dvou barev u kladení betonových dlažeb komunikací pro pěší tl 60 mm skupiny A</t>
  </si>
  <si>
    <t>-653386802</t>
  </si>
  <si>
    <t>33</t>
  </si>
  <si>
    <t>596212212</t>
  </si>
  <si>
    <t>Kladení zámkové dlažby pozemních komunikací tl 80 mm skupiny A pl do 300 m2</t>
  </si>
  <si>
    <t>1731073439</t>
  </si>
  <si>
    <t>výpis materiálu</t>
  </si>
  <si>
    <t>16,0+6,0+22</t>
  </si>
  <si>
    <t>34</t>
  </si>
  <si>
    <t>59245020</t>
  </si>
  <si>
    <t>dlažba skladebná betonová 20x10x8 cm přírodní</t>
  </si>
  <si>
    <t>47808288</t>
  </si>
  <si>
    <t>16*1,05</t>
  </si>
  <si>
    <t>35</t>
  </si>
  <si>
    <t>59245226</t>
  </si>
  <si>
    <t>dlažba tvar obdélník betonová pro nevidomé 200x100x80mm barevná</t>
  </si>
  <si>
    <t>393068844</t>
  </si>
  <si>
    <t>6*1,05</t>
  </si>
  <si>
    <t>36</t>
  </si>
  <si>
    <t>59245030.1</t>
  </si>
  <si>
    <t>dlažba tvar čtverec betonová 200x200x80mm přírodní-rovná</t>
  </si>
  <si>
    <t>1100821163</t>
  </si>
  <si>
    <t>22*1,05</t>
  </si>
  <si>
    <t>37</t>
  </si>
  <si>
    <t>596212214</t>
  </si>
  <si>
    <t>Příplatek za kombinaci dvou barev u betonových dlažeb pozemních komunikací tl 80 mm skupiny A</t>
  </si>
  <si>
    <t>-708630847</t>
  </si>
  <si>
    <t>38</t>
  </si>
  <si>
    <t>599141111</t>
  </si>
  <si>
    <t>Vyplnění spár mezi silničními dílci živičnou zálivkou</t>
  </si>
  <si>
    <t>m</t>
  </si>
  <si>
    <t>-310752355</t>
  </si>
  <si>
    <t>82</t>
  </si>
  <si>
    <t>Ostatní konstrukce a práce, bourání</t>
  </si>
  <si>
    <t>39</t>
  </si>
  <si>
    <t>916131213</t>
  </si>
  <si>
    <t>Osazení silničního obrubníku betonového stojatého s boční opěrou do lože z betonu prostého</t>
  </si>
  <si>
    <t>999622380</t>
  </si>
  <si>
    <t>82+2+2+12</t>
  </si>
  <si>
    <t>40</t>
  </si>
  <si>
    <t>59217034</t>
  </si>
  <si>
    <t>obrubník betonový silniční 100x15x30 cm</t>
  </si>
  <si>
    <t>-1422563859</t>
  </si>
  <si>
    <t>82*1,05</t>
  </si>
  <si>
    <t>59217029</t>
  </si>
  <si>
    <t>obrubník betonový silniční nájezdový 100x15x15 cm</t>
  </si>
  <si>
    <t>994821976</t>
  </si>
  <si>
    <t>12*1,05</t>
  </si>
  <si>
    <t>42</t>
  </si>
  <si>
    <t>59217030</t>
  </si>
  <si>
    <t>obrubník betonový silniční přechodový 100x15x15-25 cm</t>
  </si>
  <si>
    <t>287673782</t>
  </si>
  <si>
    <t>43</t>
  </si>
  <si>
    <t>916231213</t>
  </si>
  <si>
    <t>Osazení chodníkového obrubníku betonového stojatého s boční opěrou do lože z betonu prostého</t>
  </si>
  <si>
    <t>1701487634</t>
  </si>
  <si>
    <t>254+6*2</t>
  </si>
  <si>
    <t>723011585</t>
  </si>
  <si>
    <t>45</t>
  </si>
  <si>
    <t>59217017</t>
  </si>
  <si>
    <t>obrubník betonový chodníkový 100x10x25 cm</t>
  </si>
  <si>
    <t>-1427872289</t>
  </si>
  <si>
    <t>254*1,05</t>
  </si>
  <si>
    <t>46</t>
  </si>
  <si>
    <t>916991121</t>
  </si>
  <si>
    <t>Lože pod obrubníky, krajníky nebo obruby z dlažebních kostek z betonu prostého</t>
  </si>
  <si>
    <t>1316575442</t>
  </si>
  <si>
    <t>(82+2+2+12)*0,35*0,1</t>
  </si>
  <si>
    <t>(254+6,0*2)*0,2*0,1</t>
  </si>
  <si>
    <t>47</t>
  </si>
  <si>
    <t>919735113</t>
  </si>
  <si>
    <t>Řezání stávajícího živičného krytu hl do 150 mm</t>
  </si>
  <si>
    <t>-1274965556</t>
  </si>
  <si>
    <t>997</t>
  </si>
  <si>
    <t>Přesun sutě</t>
  </si>
  <si>
    <t>48</t>
  </si>
  <si>
    <t>997221551</t>
  </si>
  <si>
    <t>Vodorovná doprava suti ze sypkých materiálů do 1 km</t>
  </si>
  <si>
    <t>1778379688</t>
  </si>
  <si>
    <t>40,468-5,31</t>
  </si>
  <si>
    <t>49</t>
  </si>
  <si>
    <t>997221559</t>
  </si>
  <si>
    <t>Příplatek ZKD 1 km u vodorovné dopravy suti ze sypkých materiálů</t>
  </si>
  <si>
    <t>1346271766</t>
  </si>
  <si>
    <t>sut*14</t>
  </si>
  <si>
    <t>50</t>
  </si>
  <si>
    <t>997221561</t>
  </si>
  <si>
    <t>Vodorovná doprava suti z kusových materiálů do 1 km</t>
  </si>
  <si>
    <t>-940801337</t>
  </si>
  <si>
    <t>51</t>
  </si>
  <si>
    <t>997221569</t>
  </si>
  <si>
    <t>Příplatek ZKD 1 km u vodorovné dopravy suti z kusových materiálů</t>
  </si>
  <si>
    <t>-752332797</t>
  </si>
  <si>
    <t>5,31*14</t>
  </si>
  <si>
    <t>52</t>
  </si>
  <si>
    <t>997221611</t>
  </si>
  <si>
    <t>Nakládání suti na dopravní prostředky pro vodorovnou dopravu</t>
  </si>
  <si>
    <t>-489517709</t>
  </si>
  <si>
    <t>53</t>
  </si>
  <si>
    <t>997221625</t>
  </si>
  <si>
    <t>Poplatek za uložení na skládce (skládkovné) stavebního odpadu železobetonového kód odpadu 17 01 01</t>
  </si>
  <si>
    <t>-1271234296</t>
  </si>
  <si>
    <t>54</t>
  </si>
  <si>
    <t>997221645</t>
  </si>
  <si>
    <t>Poplatek za uložení na skládce (skládkovné) odpadu asfaltového bez dehtu kód odpadu 17 03 02</t>
  </si>
  <si>
    <t>-105832215</t>
  </si>
  <si>
    <t>55</t>
  </si>
  <si>
    <t>997221873</t>
  </si>
  <si>
    <t>Poplatek za uložení stavebního odpadu na recyklační skládce (skládkovné) zeminy a kamení zatříděného do Katalogu odpadů pod kódem 17 05 04</t>
  </si>
  <si>
    <t>-954227949</t>
  </si>
  <si>
    <t>sut-14,268</t>
  </si>
  <si>
    <t>998</t>
  </si>
  <si>
    <t>Přesun hmot</t>
  </si>
  <si>
    <t>56</t>
  </si>
  <si>
    <t>998223011</t>
  </si>
  <si>
    <t>Přesun hmot pro pozemní komunikace s krytem dlážděným</t>
  </si>
  <si>
    <t>-1117928595</t>
  </si>
  <si>
    <t>k</t>
  </si>
  <si>
    <t>13,693</t>
  </si>
  <si>
    <t>p1</t>
  </si>
  <si>
    <t>10,65</t>
  </si>
  <si>
    <t>p2</t>
  </si>
  <si>
    <t>2,13</t>
  </si>
  <si>
    <t>21,3</t>
  </si>
  <si>
    <t>s</t>
  </si>
  <si>
    <t>5,256</t>
  </si>
  <si>
    <t>z</t>
  </si>
  <si>
    <t>12,863</t>
  </si>
  <si>
    <t>002 - SO 301 Dešťová kanalizace</t>
  </si>
  <si>
    <t xml:space="preserve">    8 - Trubní vedení</t>
  </si>
  <si>
    <t>113107332</t>
  </si>
  <si>
    <t>Odstranění podkladu z betonu prostého tl 300 mm strojně pl do 50 m2</t>
  </si>
  <si>
    <t>-1839528480</t>
  </si>
  <si>
    <t>113107343</t>
  </si>
  <si>
    <t>Odstranění podkladu živičného tl 150 mm strojně pl do 50 m2</t>
  </si>
  <si>
    <t>-1811525880</t>
  </si>
  <si>
    <t>1,0*11,0</t>
  </si>
  <si>
    <t>132254202</t>
  </si>
  <si>
    <t>Hloubení zapažených rýh š do 2000 mm v hornině třídy těžitelnosti I, skupiny 3 objem do 50 m3</t>
  </si>
  <si>
    <t>-936701083</t>
  </si>
  <si>
    <t>odbočení</t>
  </si>
  <si>
    <t>1,0*1,0*15,3</t>
  </si>
  <si>
    <t>1,0*1,0*6,0</t>
  </si>
  <si>
    <t>133254102</t>
  </si>
  <si>
    <t>Hloubení šachet zapažených v hornině třídy těžitelnosti I, skupiny 3 objem do 50 m3</t>
  </si>
  <si>
    <t>-1372495603</t>
  </si>
  <si>
    <t>UV</t>
  </si>
  <si>
    <t>s2</t>
  </si>
  <si>
    <t>1,2*1,2*(1,3*2+1,05)</t>
  </si>
  <si>
    <t>151101201</t>
  </si>
  <si>
    <t>Zřízení příložného pažení stěn výkopu hl do 4 m</t>
  </si>
  <si>
    <t>-204671986</t>
  </si>
  <si>
    <t>1,2*4*(1,3*2+1,05)</t>
  </si>
  <si>
    <t>151101211</t>
  </si>
  <si>
    <t>Odstranění příložného pažení stěn hl do 4 m</t>
  </si>
  <si>
    <t>-1651390925</t>
  </si>
  <si>
    <t>162351104</t>
  </si>
  <si>
    <t>Vodorovné přemístění do 1000 m výkopku/sypaniny z horniny třídy těžitelnosti I, skupiny 1 až 3</t>
  </si>
  <si>
    <t>-1241241338</t>
  </si>
  <si>
    <t>odvoz zeminy na mezideponii</t>
  </si>
  <si>
    <t>dovoz zeminy pro násypy a zásypy z mezideponie</t>
  </si>
  <si>
    <t>343745494</t>
  </si>
  <si>
    <t>r+s</t>
  </si>
  <si>
    <t>-z</t>
  </si>
  <si>
    <t>-2093775739</t>
  </si>
  <si>
    <t>167151111</t>
  </si>
  <si>
    <t>Nakládání výkopku z hornin třídy těžitelnosti I, skupiny 1 až 3 přes 100 m3</t>
  </si>
  <si>
    <t>-1945174348</t>
  </si>
  <si>
    <t>171201201</t>
  </si>
  <si>
    <t>Uložení sypaniny na skládky</t>
  </si>
  <si>
    <t>-223227401</t>
  </si>
  <si>
    <t>171201211</t>
  </si>
  <si>
    <t>Poplatek za uložení stavebního odpadu - zeminy a kameniva na skládce</t>
  </si>
  <si>
    <t>2023575292</t>
  </si>
  <si>
    <t>o*1,67</t>
  </si>
  <si>
    <t>174101101</t>
  </si>
  <si>
    <t>Zásyp jam, šachet rýh nebo kolem objektů sypaninou se zhutněním</t>
  </si>
  <si>
    <t>1220652940</t>
  </si>
  <si>
    <t>-p1-p2</t>
  </si>
  <si>
    <t>-0,5*0,5*(1,3*2+1,05)</t>
  </si>
  <si>
    <t>175151101</t>
  </si>
  <si>
    <t>Obsypání potrubí strojně sypaninou bez prohození, uloženou do 3 m</t>
  </si>
  <si>
    <t>1164430871</t>
  </si>
  <si>
    <t>1,0*0,5*(15,3+6,0)</t>
  </si>
  <si>
    <t>58337331</t>
  </si>
  <si>
    <t>štěrkopísek frakce 0/22</t>
  </si>
  <si>
    <t>1683220540</t>
  </si>
  <si>
    <t>10,65*2 'Přepočtené koeficientem množství</t>
  </si>
  <si>
    <t>451572111</t>
  </si>
  <si>
    <t>Lože pod potrubí otevřený výkop z kameniva drobného těženého</t>
  </si>
  <si>
    <t>-2126104986</t>
  </si>
  <si>
    <t>1,0*0,1*(15,3+6,0)</t>
  </si>
  <si>
    <t>-1044093498</t>
  </si>
  <si>
    <t>-1425339963</t>
  </si>
  <si>
    <t>-773567567</t>
  </si>
  <si>
    <t>577135112</t>
  </si>
  <si>
    <t>Asfaltový beton vrstva ložní ACL 16 (ABH) tl 40 mm š do 3 m z nemodifikovaného asfaltu</t>
  </si>
  <si>
    <t>664549902</t>
  </si>
  <si>
    <t>1581755275</t>
  </si>
  <si>
    <t>oprava komunikace po překopech</t>
  </si>
  <si>
    <t>1702622764</t>
  </si>
  <si>
    <t>Trubní vedení</t>
  </si>
  <si>
    <t>871350320</t>
  </si>
  <si>
    <t>Montáž kanalizačního potrubí hladkého plnostěnného SN 12 z polypropylenu DN 200</t>
  </si>
  <si>
    <t>653402647</t>
  </si>
  <si>
    <t>28617038</t>
  </si>
  <si>
    <t>trubka kanalizační PP plnostěnná třívrstvá DN 200x6000 mm SN 12</t>
  </si>
  <si>
    <t>-1769093118</t>
  </si>
  <si>
    <t>871353121</t>
  </si>
  <si>
    <t>Montáž kanalizačního potrubí z PVC těsněné gumovým kroužkem otevřený výkop sklon do 20 % DN 200</t>
  </si>
  <si>
    <t>-1115883909</t>
  </si>
  <si>
    <t>28611168</t>
  </si>
  <si>
    <t>trubka kanalizační PVC DN 200x3000 mm SN 8</t>
  </si>
  <si>
    <t>381289430</t>
  </si>
  <si>
    <t>877360320</t>
  </si>
  <si>
    <t>Montáž odboček na kanalizačním potrubí z PP trub hladkých plnostěnných DN 250</t>
  </si>
  <si>
    <t>kus</t>
  </si>
  <si>
    <t>-1768107169</t>
  </si>
  <si>
    <t>28617211.1</t>
  </si>
  <si>
    <t>odbočka kanalizační PP SN 12  DN 250/DN200</t>
  </si>
  <si>
    <t>1894784493</t>
  </si>
  <si>
    <t>892351111</t>
  </si>
  <si>
    <t>Tlaková zkouška vodou potrubí DN 150 nebo 200</t>
  </si>
  <si>
    <t>1027914065</t>
  </si>
  <si>
    <t>16,000+6</t>
  </si>
  <si>
    <t>895941111</t>
  </si>
  <si>
    <t>Zřízení vpusti kanalizační uliční z betonových dílců typ UV-50 normální</t>
  </si>
  <si>
    <t>-1281508653</t>
  </si>
  <si>
    <t>59223852</t>
  </si>
  <si>
    <t>dno betonové pro uliční vpusť s kalovou prohlubní 45x30x5 cm</t>
  </si>
  <si>
    <t>2084488019</t>
  </si>
  <si>
    <t>592238541</t>
  </si>
  <si>
    <t>skruž betonová pro uliční vpusťs výtokovým otvorem PVC TBV-Q 450/350/3d, 45x35x5 cm</t>
  </si>
  <si>
    <t>-797461750</t>
  </si>
  <si>
    <t>59223862</t>
  </si>
  <si>
    <t>skruž betonová pro uliční vpusť středová 45 x 29,5 x 5 cm</t>
  </si>
  <si>
    <t>1662842323</t>
  </si>
  <si>
    <t>59223864</t>
  </si>
  <si>
    <t>prstenec betonový pro uliční vpusť vyrovnávací 39 x 6 x 13 cm</t>
  </si>
  <si>
    <t>631868474</t>
  </si>
  <si>
    <t>899204112</t>
  </si>
  <si>
    <t>Osazení mříží litinových včetně rámů a košů na bahno pro třídu zatížení D400, E600</t>
  </si>
  <si>
    <t>-872640617</t>
  </si>
  <si>
    <t>55242320</t>
  </si>
  <si>
    <t>mříž vtoková litinová plochá 500x500mm</t>
  </si>
  <si>
    <t>2078217885</t>
  </si>
  <si>
    <t>59223875</t>
  </si>
  <si>
    <t>koš nízký pro uliční vpusti, žárově zinkovaný plech,pro rám 500/500</t>
  </si>
  <si>
    <t>-462163944</t>
  </si>
  <si>
    <t>-462161452</t>
  </si>
  <si>
    <t>11,0*2</t>
  </si>
  <si>
    <t>1728422454</t>
  </si>
  <si>
    <t>219733981</t>
  </si>
  <si>
    <t>10,351*14 'Přepočtené koeficientem množství</t>
  </si>
  <si>
    <t>955756205</t>
  </si>
  <si>
    <t>741221103</t>
  </si>
  <si>
    <t>1836489713</t>
  </si>
  <si>
    <t>998276101</t>
  </si>
  <si>
    <t>Přesun hmot pro trubní vedení z trub z plastických hmot otevřený výkop</t>
  </si>
  <si>
    <t>-2118012392</t>
  </si>
  <si>
    <t>021 - Vedlejší rozpočtové náklady</t>
  </si>
  <si>
    <t>VRN - Vedlejší rozpočtové náklady</t>
  </si>
  <si>
    <t xml:space="preserve">    VRN1 - Průzkumné, geodetické a projektové práce</t>
  </si>
  <si>
    <t xml:space="preserve">    VRN3 - Zařízení staveniště</t>
  </si>
  <si>
    <t>VRN</t>
  </si>
  <si>
    <t>VRN1</t>
  </si>
  <si>
    <t>Průzkumné, geodetické a projektové práce</t>
  </si>
  <si>
    <t>012303000</t>
  </si>
  <si>
    <t>Geodetické práce po výstavbě</t>
  </si>
  <si>
    <t>kpl</t>
  </si>
  <si>
    <t>1024</t>
  </si>
  <si>
    <t>-1058843367</t>
  </si>
  <si>
    <t>VRN3</t>
  </si>
  <si>
    <t>Zařízení staveniště</t>
  </si>
  <si>
    <t>030001000</t>
  </si>
  <si>
    <t>2030968969</t>
  </si>
  <si>
    <t>568</t>
  </si>
  <si>
    <t>621</t>
  </si>
  <si>
    <t>555,8</t>
  </si>
  <si>
    <t>or1</t>
  </si>
  <si>
    <t>479</t>
  </si>
  <si>
    <t>02 - Neuznatelné náklady</t>
  </si>
  <si>
    <t>17,3</t>
  </si>
  <si>
    <t>466,705</t>
  </si>
  <si>
    <t>003 - SO 101 Společný pás pro cyklisty a chodce</t>
  </si>
  <si>
    <t xml:space="preserve">    2 - Zakládání</t>
  </si>
  <si>
    <t>112101101</t>
  </si>
  <si>
    <t>Odstranění stromů listnatých průměru kmene do 300 mm</t>
  </si>
  <si>
    <t>-1141765403</t>
  </si>
  <si>
    <t>112101121</t>
  </si>
  <si>
    <t>Odstranění stromů jehličnatých průměru kmene do 300 mm</t>
  </si>
  <si>
    <t>-334668808</t>
  </si>
  <si>
    <t>112111111</t>
  </si>
  <si>
    <t>Spálení větví všech druhů stromů</t>
  </si>
  <si>
    <t>-1339062677</t>
  </si>
  <si>
    <t>112201101</t>
  </si>
  <si>
    <t>Odstranění pařezů D do 300 mm</t>
  </si>
  <si>
    <t>1907070799</t>
  </si>
  <si>
    <t>112211111</t>
  </si>
  <si>
    <t>Likvidace pařezu D do 0,3 m</t>
  </si>
  <si>
    <t>1089283177</t>
  </si>
  <si>
    <t>113106241</t>
  </si>
  <si>
    <t>Rozebrání vozovek ze silničních dílců se spárami zalitými živicí strojně pl přes 200 m2</t>
  </si>
  <si>
    <t>-341087744</t>
  </si>
  <si>
    <t>-576214504</t>
  </si>
  <si>
    <t>-1225491292</t>
  </si>
  <si>
    <t>-73666638</t>
  </si>
  <si>
    <t>-1658117662</t>
  </si>
  <si>
    <t>94,286-41</t>
  </si>
  <si>
    <t>113107223</t>
  </si>
  <si>
    <t>Odstranění podkladu z kameniva drceného tl 300 mm strojně pl přes 200 m2</t>
  </si>
  <si>
    <t>-1843896214</t>
  </si>
  <si>
    <t>113107243</t>
  </si>
  <si>
    <t>Odstranění podkladu živičného tl 150 mm strojně pl přes 200 m2</t>
  </si>
  <si>
    <t>-2023174249</t>
  </si>
  <si>
    <t>60494833</t>
  </si>
  <si>
    <t>113201112</t>
  </si>
  <si>
    <t>Vytrhání obrub silničních ležatých</t>
  </si>
  <si>
    <t>691240409</t>
  </si>
  <si>
    <t>211593739</t>
  </si>
  <si>
    <t>34,0/0,1-170</t>
  </si>
  <si>
    <t>940008394</t>
  </si>
  <si>
    <t>"dle bilancí zemních prací"   873,0-305</t>
  </si>
  <si>
    <t>1796204089</t>
  </si>
  <si>
    <t>0,35*0,2*(176,0+4+4+21)+109*0,3*0,3-6,86</t>
  </si>
  <si>
    <t>162201401</t>
  </si>
  <si>
    <t>Vodorovné přemístění větví stromů listnatých do 1 km D kmene do 300 mm</t>
  </si>
  <si>
    <t>-1027185084</t>
  </si>
  <si>
    <t>162201405</t>
  </si>
  <si>
    <t>Vodorovné přemístění větví stromů jehličnatých do 1 km D kmene do 300 mm</t>
  </si>
  <si>
    <t>-622758873</t>
  </si>
  <si>
    <t>162201411</t>
  </si>
  <si>
    <t>Vodorovné přemístění kmenů stromů listnatých do 1 km D kmene do 300 mm</t>
  </si>
  <si>
    <t>-1706162698</t>
  </si>
  <si>
    <t>162201415</t>
  </si>
  <si>
    <t>Vodorovné přemístění kmenů stromů jehličnatých do 1 km D kmene do 300 mm</t>
  </si>
  <si>
    <t>2090762037</t>
  </si>
  <si>
    <t>162201421</t>
  </si>
  <si>
    <t>Vodorovné přemístění pařezů do 1 km D do 300 mm</t>
  </si>
  <si>
    <t>863778368</t>
  </si>
  <si>
    <t>7+3+4</t>
  </si>
  <si>
    <t>162301931</t>
  </si>
  <si>
    <t>Příplatek k vodorovnému přemístění větví stromů listnatých D kmene do 300 mm ZKD 1 km</t>
  </si>
  <si>
    <t>-22303782</t>
  </si>
  <si>
    <t>10*4</t>
  </si>
  <si>
    <t>162301941</t>
  </si>
  <si>
    <t>Příplatek k vodorovnému přemístění větví stromů jehličnatých D kmene do 300 mm ZKD 1 km</t>
  </si>
  <si>
    <t>-1862691803</t>
  </si>
  <si>
    <t>4*4</t>
  </si>
  <si>
    <t>162301951</t>
  </si>
  <si>
    <t>Příplatek k vodorovnému přemístění kmenů stromů listnatých D kmene do 300 mm ZKD 1 km</t>
  </si>
  <si>
    <t>265842576</t>
  </si>
  <si>
    <t>162301961</t>
  </si>
  <si>
    <t>Příplatek k vodorovnému přemístění kmenů stromů jehličnatých D kmene do 300 mm ZKD 1 km</t>
  </si>
  <si>
    <t>-112169403</t>
  </si>
  <si>
    <t>162301971</t>
  </si>
  <si>
    <t>Příplatek k vodorovnému přemístění pařezů D 300 mm ZKD 1 km</t>
  </si>
  <si>
    <t>1315032231</t>
  </si>
  <si>
    <t>14*4</t>
  </si>
  <si>
    <t>1098547691</t>
  </si>
  <si>
    <t>"dovoz ornice z mezideponie"   or1*0,1</t>
  </si>
  <si>
    <t>475198814</t>
  </si>
  <si>
    <t>-465020320</t>
  </si>
  <si>
    <t>1899426701</t>
  </si>
  <si>
    <t>1785935494</t>
  </si>
  <si>
    <t>-1945665824</t>
  </si>
  <si>
    <t>384726179</t>
  </si>
  <si>
    <t>174201201</t>
  </si>
  <si>
    <t>Zásyp jam po pařezech D pařezů do 300 mm</t>
  </si>
  <si>
    <t>283099416</t>
  </si>
  <si>
    <t>2090199308</t>
  </si>
  <si>
    <t>372,0+16+11+6+22+621+84</t>
  </si>
  <si>
    <t>1150-470</t>
  </si>
  <si>
    <t>181351103</t>
  </si>
  <si>
    <t>Rozprostření ornice tl vrstvy do 200 mm pl do 500 m2 v rovině nebo ve svahu do 1:5 strojně</t>
  </si>
  <si>
    <t>658667903</t>
  </si>
  <si>
    <t>181411131</t>
  </si>
  <si>
    <t>Založení parkového trávníku výsevem plochy do 1000 m2 v rovině a ve svahu do 1:5</t>
  </si>
  <si>
    <t>1967779613</t>
  </si>
  <si>
    <t>00572410</t>
  </si>
  <si>
    <t>osivo směs travní parková</t>
  </si>
  <si>
    <t>kg</t>
  </si>
  <si>
    <t>1562632746</t>
  </si>
  <si>
    <t>183403153</t>
  </si>
  <si>
    <t>Obdělání půdy hrabáním v rovině a svahu do 1:5</t>
  </si>
  <si>
    <t>-387622189</t>
  </si>
  <si>
    <t>183403161</t>
  </si>
  <si>
    <t>Obdělání půdy válením v rovině a svahu do 1:5</t>
  </si>
  <si>
    <t>-1930055552</t>
  </si>
  <si>
    <t>185803111</t>
  </si>
  <si>
    <t>Ošetření trávníku shrabáním v rovině a svahu do 1:5</t>
  </si>
  <si>
    <t>1873866814</t>
  </si>
  <si>
    <t>185804511</t>
  </si>
  <si>
    <t>Mechanické odplevelení</t>
  </si>
  <si>
    <t>-1292687161</t>
  </si>
  <si>
    <t>Zakládání</t>
  </si>
  <si>
    <t>212752101</t>
  </si>
  <si>
    <t>Trativod z drenážních trubek korugovaných PE-HD SN 4 perforace 360° včetně lože otevřený výkop DN 100 pro liniové stavby</t>
  </si>
  <si>
    <t>1675948450</t>
  </si>
  <si>
    <t>-848226179</t>
  </si>
  <si>
    <t>k*0,3*0,3</t>
  </si>
  <si>
    <t>810233397</t>
  </si>
  <si>
    <t>(176-82+4+4-4+21-12)*0,35</t>
  </si>
  <si>
    <t>439066197</t>
  </si>
  <si>
    <t>-821677137</t>
  </si>
  <si>
    <t>476834202</t>
  </si>
  <si>
    <t>-541134886</t>
  </si>
  <si>
    <t>567132113</t>
  </si>
  <si>
    <t>Podklad ze směsi stmelené cementem SC C 8/10 (KSC I) tl 180 mm</t>
  </si>
  <si>
    <t>1691964650</t>
  </si>
  <si>
    <t>572213111</t>
  </si>
  <si>
    <t>úprava na krajnicích a komunikacích recyklátem</t>
  </si>
  <si>
    <t>2109533636</t>
  </si>
  <si>
    <t>144,0*0,25*0,15</t>
  </si>
  <si>
    <t>731592501</t>
  </si>
  <si>
    <t>144798162</t>
  </si>
  <si>
    <t>k*2</t>
  </si>
  <si>
    <t>577135122</t>
  </si>
  <si>
    <t>Asfaltový beton vrstva ložní ACL 16 (ABH) tl 40 mm š přes 3 m z nemodifikovaného asfaltu</t>
  </si>
  <si>
    <t>223469704</t>
  </si>
  <si>
    <t>-24016088</t>
  </si>
  <si>
    <t>57</t>
  </si>
  <si>
    <t>577145122</t>
  </si>
  <si>
    <t>Asfaltový beton vrstva ložní ACL 16 (ABH) tl 50 mm š přes 3 m z nemodifikovaného asfaltu</t>
  </si>
  <si>
    <t>1974188118</t>
  </si>
  <si>
    <t>tl.90mm =50+40mm</t>
  </si>
  <si>
    <t>58</t>
  </si>
  <si>
    <t>-403663607</t>
  </si>
  <si>
    <t>84-41</t>
  </si>
  <si>
    <t>59</t>
  </si>
  <si>
    <t>577154121</t>
  </si>
  <si>
    <t>Asfaltový beton vrstva obrusná ACO 11 (ABS) tř. I tl 60 mm š přes 3 m z nemodifikovaného asfaltu</t>
  </si>
  <si>
    <t>1939667543</t>
  </si>
  <si>
    <t>"úprava stáv.komunikace"    621,0</t>
  </si>
  <si>
    <t>60</t>
  </si>
  <si>
    <t>-2134051639</t>
  </si>
  <si>
    <t>84/0,5-82</t>
  </si>
  <si>
    <t>61</t>
  </si>
  <si>
    <t>912212111R01</t>
  </si>
  <si>
    <t>Přesunutí stáv.svislé dopravní  značky vč.nového základu</t>
  </si>
  <si>
    <t>678492312</t>
  </si>
  <si>
    <t>62</t>
  </si>
  <si>
    <t>914111111</t>
  </si>
  <si>
    <t>Montáž svislé dopravní značky do velikosti 1 m2 objímkami na sloupek nebo konzolu</t>
  </si>
  <si>
    <t>1515632356</t>
  </si>
  <si>
    <t>2+2+1</t>
  </si>
  <si>
    <t>63</t>
  </si>
  <si>
    <t>40444000</t>
  </si>
  <si>
    <t xml:space="preserve">značka dopravní svislá  P4 </t>
  </si>
  <si>
    <t>-235080373</t>
  </si>
  <si>
    <t>64</t>
  </si>
  <si>
    <t>40445620</t>
  </si>
  <si>
    <t>zákazové, příkazové dopravní značky B1-B34, C1-15 700mm,C9a</t>
  </si>
  <si>
    <t>183206192</t>
  </si>
  <si>
    <t>65</t>
  </si>
  <si>
    <t>-642673</t>
  </si>
  <si>
    <t>66</t>
  </si>
  <si>
    <t>914511112</t>
  </si>
  <si>
    <t>Montáž sloupku dopravních značek délky do 3,5 m s betonovým základem a patkou</t>
  </si>
  <si>
    <t>-2063396975</t>
  </si>
  <si>
    <t>67</t>
  </si>
  <si>
    <t>40445230</t>
  </si>
  <si>
    <t>sloupek Zn pro dopravní značku D 70mm v 350mm</t>
  </si>
  <si>
    <t>-699581660</t>
  </si>
  <si>
    <t>68</t>
  </si>
  <si>
    <t>40445241</t>
  </si>
  <si>
    <t>patka hliníková pro sloupek D 70 mm</t>
  </si>
  <si>
    <t>1960300423</t>
  </si>
  <si>
    <t>69</t>
  </si>
  <si>
    <t>40445257</t>
  </si>
  <si>
    <t>upínací svorka na sloupek D 70 mm</t>
  </si>
  <si>
    <t>-456910769</t>
  </si>
  <si>
    <t>70</t>
  </si>
  <si>
    <t>40445254</t>
  </si>
  <si>
    <t>víčko plastové na sloupek D 70mm</t>
  </si>
  <si>
    <t>-1846987497</t>
  </si>
  <si>
    <t>71</t>
  </si>
  <si>
    <t>-828184371</t>
  </si>
  <si>
    <t>176-82+4+4-4+21-12</t>
  </si>
  <si>
    <t>72</t>
  </si>
  <si>
    <t>849450132</t>
  </si>
  <si>
    <t>(176-82)*1,05</t>
  </si>
  <si>
    <t>73</t>
  </si>
  <si>
    <t>1499595147</t>
  </si>
  <si>
    <t>(21-12)*1,05</t>
  </si>
  <si>
    <t>74</t>
  </si>
  <si>
    <t>-912629217</t>
  </si>
  <si>
    <t>75</t>
  </si>
  <si>
    <t>-673485282</t>
  </si>
  <si>
    <t>(176-82+4*2-4+21,0-12)*0,35*0,1</t>
  </si>
  <si>
    <t>76</t>
  </si>
  <si>
    <t>-1551912529</t>
  </si>
  <si>
    <t>77</t>
  </si>
  <si>
    <t>-1271388001</t>
  </si>
  <si>
    <t>598,525-131,82</t>
  </si>
  <si>
    <t>78</t>
  </si>
  <si>
    <t>-800142406</t>
  </si>
  <si>
    <t>79</t>
  </si>
  <si>
    <t>8601872</t>
  </si>
  <si>
    <t>80</t>
  </si>
  <si>
    <t>-353933108</t>
  </si>
  <si>
    <t>131,82*14</t>
  </si>
  <si>
    <t>81</t>
  </si>
  <si>
    <t>-156670225</t>
  </si>
  <si>
    <t>-2042470345</t>
  </si>
  <si>
    <t>83</t>
  </si>
  <si>
    <t>107020956</t>
  </si>
  <si>
    <t>84</t>
  </si>
  <si>
    <t>-856888958</t>
  </si>
  <si>
    <t>sut-174,332</t>
  </si>
  <si>
    <t>85</t>
  </si>
  <si>
    <t>-2023251751</t>
  </si>
  <si>
    <t>226,8</t>
  </si>
  <si>
    <t>67,91</t>
  </si>
  <si>
    <t>or2</t>
  </si>
  <si>
    <t>90</t>
  </si>
  <si>
    <t>15,601</t>
  </si>
  <si>
    <t>4,233</t>
  </si>
  <si>
    <t>29,02</t>
  </si>
  <si>
    <t>20,79</t>
  </si>
  <si>
    <t>208,7</t>
  </si>
  <si>
    <t>004 - SO 301 Dešťová kanalizace</t>
  </si>
  <si>
    <t>121151103</t>
  </si>
  <si>
    <t>Sejmutí ornice plochy do 100 m2 tl vrstvy do 200 mm strojně</t>
  </si>
  <si>
    <t>-2026107832</t>
  </si>
  <si>
    <t>131251104</t>
  </si>
  <si>
    <t>Hloubení jam nezapažených v hornině třídy těžitelnosti I, skupiny 3 objem do 500 m3 strojně</t>
  </si>
  <si>
    <t>372334419</t>
  </si>
  <si>
    <t>RN</t>
  </si>
  <si>
    <t>(14,4+1,2*2)*(8,4+1,2*2)*(289,48-288,33+0,1)</t>
  </si>
  <si>
    <t>1527478552</t>
  </si>
  <si>
    <t>stoka D1</t>
  </si>
  <si>
    <t>1,1*(0,92+1,08)*0,5*24,2</t>
  </si>
  <si>
    <t>0,8*1,0*3,0</t>
  </si>
  <si>
    <t>490761727</t>
  </si>
  <si>
    <t>výkop pro prefa šachty</t>
  </si>
  <si>
    <t>s1</t>
  </si>
  <si>
    <t>2,4*2,4*(1,25+1,91)</t>
  </si>
  <si>
    <t>1,5*1,5*1,15</t>
  </si>
  <si>
    <t>-350150366</t>
  </si>
  <si>
    <t>2,4*4*(1,25+1,91)</t>
  </si>
  <si>
    <t>1,5*4*1,15</t>
  </si>
  <si>
    <t>1476921711</t>
  </si>
  <si>
    <t>214097900</t>
  </si>
  <si>
    <t>odvoz ornice na mezideponii</t>
  </si>
  <si>
    <t>or2*0,15</t>
  </si>
  <si>
    <t xml:space="preserve">"dovoz ornice z mezideponie"   </t>
  </si>
  <si>
    <t>-1847385786</t>
  </si>
  <si>
    <t>j+r+s</t>
  </si>
  <si>
    <t>978402885</t>
  </si>
  <si>
    <t>-59567822</t>
  </si>
  <si>
    <t>-788603389</t>
  </si>
  <si>
    <t>-1459051296</t>
  </si>
  <si>
    <t>142909915</t>
  </si>
  <si>
    <t>r+s+j</t>
  </si>
  <si>
    <t>-1,3*1,3*(1,25+1,91)</t>
  </si>
  <si>
    <t>-0,8*0,8*1,15</t>
  </si>
  <si>
    <t>-42,0</t>
  </si>
  <si>
    <t>1937796968</t>
  </si>
  <si>
    <t>1,1*0,55*24,2</t>
  </si>
  <si>
    <t>0,8*0,4*3,0</t>
  </si>
  <si>
    <t>1071638244</t>
  </si>
  <si>
    <t>15,601*2 'Přepočtené koeficientem množství</t>
  </si>
  <si>
    <t>181351003</t>
  </si>
  <si>
    <t>Rozprostření ornice tl vrstvy do 200 mm pl do 100 m2 v rovině nebo ve svahu do 1:5 strojně</t>
  </si>
  <si>
    <t>2104295245</t>
  </si>
  <si>
    <t>86,0+4,0</t>
  </si>
  <si>
    <t>1785130287</t>
  </si>
  <si>
    <t>653104259</t>
  </si>
  <si>
    <t>829838198</t>
  </si>
  <si>
    <t>-1986481888</t>
  </si>
  <si>
    <t>1715716709</t>
  </si>
  <si>
    <t>211561111</t>
  </si>
  <si>
    <t>Výplň odvodňovacích žeber nebo trativodů štěrková drenážní vrstva</t>
  </si>
  <si>
    <t>-1461020235</t>
  </si>
  <si>
    <t>14,4*1,2*0,52</t>
  </si>
  <si>
    <t>-157850976</t>
  </si>
  <si>
    <t>"větrací"    30,0</t>
  </si>
  <si>
    <t>212752103</t>
  </si>
  <si>
    <t>Trativod z drenážních trubek korugovaných PE-HD SN 4 perforace 360° včetně lože otevřený výkop DN 200 pro liniové stavby</t>
  </si>
  <si>
    <t>1425816184</t>
  </si>
  <si>
    <t>-1616720797</t>
  </si>
  <si>
    <t>1,1*0,15*24,2</t>
  </si>
  <si>
    <t>0,8*0,1*3,0</t>
  </si>
  <si>
    <t>871263121</t>
  </si>
  <si>
    <t>Montáž kanalizačního potrubí z PVC těsněné gumovým kroužkem otevřený výkop sklon do 20 % DN 110</t>
  </si>
  <si>
    <t>-303476834</t>
  </si>
  <si>
    <t>28611115.1</t>
  </si>
  <si>
    <t>trubka kanalizační PVC DN 110x3000 mm SN8</t>
  </si>
  <si>
    <t>928702994</t>
  </si>
  <si>
    <t>871360320</t>
  </si>
  <si>
    <t>Montáž kanalizačního potrubí hladkého plnostěnného SN 12 z polypropylenu DN 250</t>
  </si>
  <si>
    <t>2070983682</t>
  </si>
  <si>
    <t>28617039</t>
  </si>
  <si>
    <t>trubka kanalizační PP plnostěnná třívrstvá DN 250x6000 mm SN 12</t>
  </si>
  <si>
    <t>289654524</t>
  </si>
  <si>
    <t>28617027</t>
  </si>
  <si>
    <t>trubka kanalizační PP plnostěnná třívrstvá DN 250x1000 mm SN 12</t>
  </si>
  <si>
    <t>1487944942</t>
  </si>
  <si>
    <t>871395201.1</t>
  </si>
  <si>
    <t>Chránička  potrubí z PE SDR11 otevřený výkop DN 370</t>
  </si>
  <si>
    <t>1179069476</t>
  </si>
  <si>
    <t>28613407.1</t>
  </si>
  <si>
    <t>Chránička PE 450 SDR 11 DN 370</t>
  </si>
  <si>
    <t>414256295</t>
  </si>
  <si>
    <t>892271111</t>
  </si>
  <si>
    <t>Tlaková zkouška vodou potrubí DN 100 nebo 125</t>
  </si>
  <si>
    <t>-1393666923</t>
  </si>
  <si>
    <t>892381111</t>
  </si>
  <si>
    <t>Tlaková zkouška vodou potrubí DN 250, DN 300 nebo 350</t>
  </si>
  <si>
    <t>-1458753821</t>
  </si>
  <si>
    <t>894411111</t>
  </si>
  <si>
    <t>Zřízení šachet kanalizačních z betonových dílců na potrubí DN do 200 dno beton tř. C 25/30</t>
  </si>
  <si>
    <t>-1001660153</t>
  </si>
  <si>
    <t>5922433R1</t>
  </si>
  <si>
    <t>dno betonové šachty kanalizační DN 800 -atyp</t>
  </si>
  <si>
    <t>-489638182</t>
  </si>
  <si>
    <t>5922431R1</t>
  </si>
  <si>
    <t>deska betonová zákrytová TZK-Q 800/625/270/120 Z</t>
  </si>
  <si>
    <t>-1565802950</t>
  </si>
  <si>
    <t>PFB.0006001OZ</t>
  </si>
  <si>
    <t>Těsnění elastomerové pro spojení šachtových dílů - DN 800</t>
  </si>
  <si>
    <t>-535873107</t>
  </si>
  <si>
    <t>894411121</t>
  </si>
  <si>
    <t>Zřízení šachet kanalizačních z betonových dílců na potrubí DN nad 200 do 300 dno beton tř. C 25/30</t>
  </si>
  <si>
    <t>-1180032794</t>
  </si>
  <si>
    <t>414290264904400000</t>
  </si>
  <si>
    <t>Deska IS šachetní přechodová  betonová TZK-Q 1000/625/270</t>
  </si>
  <si>
    <t>KS</t>
  </si>
  <si>
    <t>15595258</t>
  </si>
  <si>
    <t>59224348</t>
  </si>
  <si>
    <t>těsnění elastomerové pro spojení šachetních dílů DN 1000</t>
  </si>
  <si>
    <t>1147251550</t>
  </si>
  <si>
    <t>8959711R01</t>
  </si>
  <si>
    <t>Zasakovací box z polypropylenu PP b objemu do 50 m3 - montáž+složení</t>
  </si>
  <si>
    <t>soubor</t>
  </si>
  <si>
    <t>935365899</t>
  </si>
  <si>
    <t>562301R01</t>
  </si>
  <si>
    <t>Retenční nádrž RN viz.příloha - cenová nabídka - vč.podsypu a obsypu štěrke,obalení geotextilí a všech doplňků</t>
  </si>
  <si>
    <t>1907077942</t>
  </si>
  <si>
    <t>899104112</t>
  </si>
  <si>
    <t>Osazení poklopů litinových nebo ocelových včetně rámů pro třídu zatížení D400, E600</t>
  </si>
  <si>
    <t>-666379207</t>
  </si>
  <si>
    <t>59224661</t>
  </si>
  <si>
    <t>poklop šachtový betonová výplň+litina 785(610)x160mm, s odvětráním</t>
  </si>
  <si>
    <t>-441465454</t>
  </si>
  <si>
    <t>59224660</t>
  </si>
  <si>
    <t>poklop šachtový betonová výplň+litina 785(610)x16mm D400 bez odvětrání</t>
  </si>
  <si>
    <t>-1319774378</t>
  </si>
  <si>
    <t>-444052328</t>
  </si>
  <si>
    <t>005 - SO 401 Veřejné osvětlení</t>
  </si>
  <si>
    <t>M - Práce a dodávky M</t>
  </si>
  <si>
    <t xml:space="preserve">    21-M - Elektromontáže</t>
  </si>
  <si>
    <t>Práce a dodávky M</t>
  </si>
  <si>
    <t>21-M</t>
  </si>
  <si>
    <t>Elektromontáže</t>
  </si>
  <si>
    <t>211</t>
  </si>
  <si>
    <t>Veřejné osvětlení
  viz.příloha</t>
  </si>
  <si>
    <t>-1220339413</t>
  </si>
  <si>
    <t>006 - Vedlejší rozpočtové náklady</t>
  </si>
  <si>
    <t xml:space="preserve">    VRN7 - Provozní vlivy</t>
  </si>
  <si>
    <t>119003211</t>
  </si>
  <si>
    <t>Mobilní plotová zábrana s reflexním pásem výšky do 1,5 m pro zabezpečení výkopu zřízení</t>
  </si>
  <si>
    <t>214289489</t>
  </si>
  <si>
    <t>119003212</t>
  </si>
  <si>
    <t>Mobilní plotová zábrana s reflexním pásem výšky do 1,5 m pro zabezpečení výkopu odstranění</t>
  </si>
  <si>
    <t>2047104032</t>
  </si>
  <si>
    <t>012103000</t>
  </si>
  <si>
    <t>Geodetické práce před výstavbou</t>
  </si>
  <si>
    <t>1861868165</t>
  </si>
  <si>
    <t>012203000</t>
  </si>
  <si>
    <t>Geodetické práce při provádění stavby</t>
  </si>
  <si>
    <t>-1360952325</t>
  </si>
  <si>
    <t>039002000</t>
  </si>
  <si>
    <t>Zrušení zařízení staveniště</t>
  </si>
  <si>
    <t>-1519020603</t>
  </si>
  <si>
    <t>VRN7</t>
  </si>
  <si>
    <t>Provozní vlivy</t>
  </si>
  <si>
    <t>072002000</t>
  </si>
  <si>
    <t>Silniční provoz - dočasné dopravní značení</t>
  </si>
  <si>
    <t>Kč</t>
  </si>
  <si>
    <t>-969644669</t>
  </si>
  <si>
    <t>SEZNAM FIGUR</t>
  </si>
  <si>
    <t>Výměra</t>
  </si>
  <si>
    <t xml:space="preserve"> 01/ 001</t>
  </si>
  <si>
    <t>Použití figury:</t>
  </si>
  <si>
    <t>ch1</t>
  </si>
  <si>
    <t xml:space="preserve"> 01/ 002</t>
  </si>
  <si>
    <t>p3</t>
  </si>
  <si>
    <t>z_1</t>
  </si>
  <si>
    <t xml:space="preserve"> 02/ 003</t>
  </si>
  <si>
    <t xml:space="preserve"> 02/ 004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</si>
</sst>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4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b/>
      <sz val="9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40" fillId="0" borderId="0" applyNumberFormat="0" applyFill="0" applyBorder="0" applyAlignment="0" applyProtection="0"/>
  </cellStyleXfs>
  <cellXfs count="25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7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22" fillId="5" borderId="0" xfId="0" applyFont="1" applyFill="1" applyAlignment="1">
      <alignment horizontal="center" vertical="center"/>
    </xf>
    <xf numFmtId="0" fontId="23" fillId="0" borderId="16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0" fillId="0" borderId="14" xfId="0" applyNumberFormat="1" applyFont="1" applyBorder="1" applyAlignment="1">
      <alignment vertical="center"/>
    </xf>
    <xf numFmtId="4" fontId="20" fillId="0" borderId="0" xfId="0" applyNumberFormat="1" applyFont="1" applyBorder="1" applyAlignment="1">
      <alignment vertical="center"/>
    </xf>
    <xf numFmtId="166" fontId="20" fillId="0" borderId="0" xfId="0" applyNumberFormat="1" applyFont="1" applyBorder="1" applyAlignment="1">
      <alignment vertical="center"/>
    </xf>
    <xf numFmtId="4" fontId="20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5" fillId="0" borderId="3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8" fillId="0" borderId="14" xfId="0" applyNumberFormat="1" applyFont="1" applyBorder="1" applyAlignment="1">
      <alignment vertical="center"/>
    </xf>
    <xf numFmtId="4" fontId="28" fillId="0" borderId="0" xfId="0" applyNumberFormat="1" applyFont="1" applyBorder="1" applyAlignment="1">
      <alignment vertical="center"/>
    </xf>
    <xf numFmtId="166" fontId="28" fillId="0" borderId="0" xfId="0" applyNumberFormat="1" applyFont="1" applyBorder="1" applyAlignment="1">
      <alignment vertical="center"/>
    </xf>
    <xf numFmtId="4" fontId="28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9" fillId="0" borderId="0" xfId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4" fontId="1" fillId="0" borderId="14" xfId="0" applyNumberFormat="1" applyFont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166" fontId="1" fillId="0" borderId="0" xfId="0" applyNumberFormat="1" applyFont="1" applyBorder="1" applyAlignment="1">
      <alignment vertical="center"/>
    </xf>
    <xf numFmtId="4" fontId="1" fillId="0" borderId="15" xfId="0" applyNumberFormat="1" applyFont="1" applyBorder="1" applyAlignment="1">
      <alignment vertical="center"/>
    </xf>
    <xf numFmtId="4" fontId="1" fillId="0" borderId="19" xfId="0" applyNumberFormat="1" applyFont="1" applyBorder="1" applyAlignment="1">
      <alignment vertical="center"/>
    </xf>
    <xf numFmtId="4" fontId="1" fillId="0" borderId="20" xfId="0" applyNumberFormat="1" applyFont="1" applyBorder="1" applyAlignment="1">
      <alignment vertical="center"/>
    </xf>
    <xf numFmtId="166" fontId="1" fillId="0" borderId="20" xfId="0" applyNumberFormat="1" applyFont="1" applyBorder="1" applyAlignment="1">
      <alignment vertical="center"/>
    </xf>
    <xf numFmtId="4" fontId="1" fillId="0" borderId="21" xfId="0" applyNumberFormat="1" applyFont="1" applyBorder="1" applyAlignment="1">
      <alignment vertical="center"/>
    </xf>
    <xf numFmtId="0" fontId="31" fillId="0" borderId="0" xfId="0" applyFont="1" applyAlignment="1">
      <alignment horizontal="left" vertical="center"/>
    </xf>
    <xf numFmtId="0" fontId="32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7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2" fillId="5" borderId="0" xfId="0" applyFont="1" applyFill="1" applyAlignment="1">
      <alignment horizontal="left" vertical="center"/>
    </xf>
    <xf numFmtId="0" fontId="22" fillId="5" borderId="0" xfId="0" applyFont="1" applyFill="1" applyAlignment="1">
      <alignment horizontal="right" vertical="center"/>
    </xf>
    <xf numFmtId="0" fontId="33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2" fillId="5" borderId="16" xfId="0" applyFont="1" applyFill="1" applyBorder="1" applyAlignment="1">
      <alignment horizontal="center" vertical="center" wrapText="1"/>
    </xf>
    <xf numFmtId="0" fontId="22" fillId="5" borderId="17" xfId="0" applyFont="1" applyFill="1" applyBorder="1" applyAlignment="1">
      <alignment horizontal="center" vertical="center" wrapText="1"/>
    </xf>
    <xf numFmtId="0" fontId="22" fillId="5" borderId="18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/>
    <xf numFmtId="166" fontId="34" fillId="0" borderId="12" xfId="0" applyNumberFormat="1" applyFont="1" applyBorder="1" applyAlignment="1"/>
    <xf numFmtId="166" fontId="34" fillId="0" borderId="13" xfId="0" applyNumberFormat="1" applyFont="1" applyBorder="1" applyAlignment="1"/>
    <xf numFmtId="4" fontId="35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2" fillId="0" borderId="22" xfId="0" applyFont="1" applyBorder="1" applyAlignment="1" applyProtection="1">
      <alignment horizontal="center" vertical="center"/>
      <protection locked="0"/>
    </xf>
    <xf numFmtId="49" fontId="22" fillId="0" borderId="22" xfId="0" applyNumberFormat="1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center" vertical="center" wrapText="1"/>
      <protection locked="0"/>
    </xf>
    <xf numFmtId="167" fontId="22" fillId="0" borderId="22" xfId="0" applyNumberFormat="1" applyFont="1" applyBorder="1" applyAlignment="1" applyProtection="1">
      <alignment vertical="center"/>
      <protection locked="0"/>
    </xf>
    <xf numFmtId="4" fontId="22" fillId="3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  <protection locked="0"/>
    </xf>
    <xf numFmtId="0" fontId="23" fillId="3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>
      <alignment horizontal="center" vertical="center"/>
    </xf>
    <xf numFmtId="166" fontId="23" fillId="0" borderId="0" xfId="0" applyNumberFormat="1" applyFont="1" applyBorder="1" applyAlignment="1">
      <alignment vertical="center"/>
    </xf>
    <xf numFmtId="166" fontId="23" fillId="0" borderId="15" xfId="0" applyNumberFormat="1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36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37" fillId="0" borderId="22" xfId="0" applyFont="1" applyBorder="1" applyAlignment="1" applyProtection="1">
      <alignment horizontal="center" vertical="center"/>
      <protection locked="0"/>
    </xf>
    <xf numFmtId="49" fontId="37" fillId="0" borderId="22" xfId="0" applyNumberFormat="1" applyFont="1" applyBorder="1" applyAlignment="1" applyProtection="1">
      <alignment horizontal="left" vertical="center" wrapText="1"/>
      <protection locked="0"/>
    </xf>
    <xf numFmtId="0" fontId="37" fillId="0" borderId="22" xfId="0" applyFont="1" applyBorder="1" applyAlignment="1" applyProtection="1">
      <alignment horizontal="left" vertical="center" wrapText="1"/>
      <protection locked="0"/>
    </xf>
    <xf numFmtId="0" fontId="37" fillId="0" borderId="22" xfId="0" applyFont="1" applyBorder="1" applyAlignment="1" applyProtection="1">
      <alignment horizontal="center" vertical="center" wrapText="1"/>
      <protection locked="0"/>
    </xf>
    <xf numFmtId="167" fontId="37" fillId="0" borderId="22" xfId="0" applyNumberFormat="1" applyFont="1" applyBorder="1" applyAlignment="1" applyProtection="1">
      <alignment vertical="center"/>
      <protection locked="0"/>
    </xf>
    <xf numFmtId="4" fontId="37" fillId="3" borderId="22" xfId="0" applyNumberFormat="1" applyFont="1" applyFill="1" applyBorder="1" applyAlignment="1" applyProtection="1">
      <alignment vertical="center"/>
      <protection locked="0"/>
    </xf>
    <xf numFmtId="4" fontId="37" fillId="0" borderId="22" xfId="0" applyNumberFormat="1" applyFont="1" applyBorder="1" applyAlignment="1" applyProtection="1">
      <alignment vertical="center"/>
      <protection locked="0"/>
    </xf>
    <xf numFmtId="0" fontId="38" fillId="0" borderId="3" xfId="0" applyFont="1" applyBorder="1" applyAlignment="1">
      <alignment vertical="center"/>
    </xf>
    <xf numFmtId="0" fontId="37" fillId="3" borderId="14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>
      <alignment horizontal="center" vertical="center"/>
    </xf>
    <xf numFmtId="0" fontId="23" fillId="3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3" fillId="0" borderId="20" xfId="0" applyNumberFormat="1" applyFont="1" applyBorder="1" applyAlignment="1">
      <alignment vertical="center"/>
    </xf>
    <xf numFmtId="166" fontId="23" fillId="0" borderId="21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 wrapText="1"/>
    </xf>
    <xf numFmtId="0" fontId="39" fillId="0" borderId="16" xfId="0" applyFont="1" applyBorder="1" applyAlignment="1">
      <alignment horizontal="left" vertical="center" wrapText="1"/>
    </xf>
    <xf numFmtId="0" fontId="39" fillId="0" borderId="22" xfId="0" applyFont="1" applyBorder="1" applyAlignment="1">
      <alignment horizontal="left" vertical="center" wrapText="1"/>
    </xf>
    <xf numFmtId="0" fontId="39" fillId="0" borderId="22" xfId="0" applyFont="1" applyBorder="1" applyAlignment="1">
      <alignment horizontal="left" vertical="center"/>
    </xf>
    <xf numFmtId="167" fontId="39" fillId="0" borderId="18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5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2" fillId="5" borderId="6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left" vertical="center"/>
    </xf>
    <xf numFmtId="0" fontId="22" fillId="5" borderId="7" xfId="0" applyFont="1" applyFill="1" applyBorder="1" applyAlignment="1">
      <alignment horizontal="right" vertical="center"/>
    </xf>
    <xf numFmtId="0" fontId="22" fillId="5" borderId="7" xfId="0" applyFont="1" applyFill="1" applyBorder="1" applyAlignment="1">
      <alignment horizontal="center" vertical="center"/>
    </xf>
    <xf numFmtId="0" fontId="22" fillId="5" borderId="8" xfId="0" applyFont="1" applyFill="1" applyBorder="1" applyAlignment="1">
      <alignment horizontal="left" vertical="center"/>
    </xf>
    <xf numFmtId="4" fontId="27" fillId="0" borderId="0" xfId="0" applyNumberFormat="1" applyFont="1" applyAlignment="1">
      <alignment horizontal="right" vertical="center"/>
    </xf>
    <xf numFmtId="0" fontId="27" fillId="0" borderId="0" xfId="0" applyFont="1" applyAlignment="1">
      <alignment vertical="center"/>
    </xf>
    <xf numFmtId="4" fontId="27" fillId="0" borderId="0" xfId="0" applyNumberFormat="1" applyFont="1" applyAlignment="1">
      <alignment vertical="center"/>
    </xf>
    <xf numFmtId="0" fontId="26" fillId="0" borderId="0" xfId="0" applyFont="1" applyAlignment="1">
      <alignment horizontal="left" vertical="center" wrapText="1"/>
    </xf>
    <xf numFmtId="4" fontId="7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0" fontId="30" fillId="0" borderId="0" xfId="0" applyFont="1" applyAlignment="1">
      <alignment horizontal="left" vertical="center" wrapText="1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7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8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13" fillId="2" borderId="0" xfId="0" applyFont="1" applyFill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105"/>
  <sheetViews>
    <sheetView showGridLines="0" tabSelected="1" workbookViewId="0">
      <selection activeCell="S20" sqref="S20"/>
    </sheetView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6" t="s">
        <v>0</v>
      </c>
      <c r="AZ1" s="16" t="s">
        <v>1</v>
      </c>
      <c r="BA1" s="16" t="s">
        <v>2</v>
      </c>
      <c r="BB1" s="16" t="s">
        <v>1</v>
      </c>
      <c r="BT1" s="16" t="s">
        <v>3</v>
      </c>
      <c r="BU1" s="16" t="s">
        <v>3</v>
      </c>
      <c r="BV1" s="16" t="s">
        <v>4</v>
      </c>
    </row>
    <row r="2" spans="1:74" s="1" customFormat="1" ht="36.950000000000003" customHeight="1">
      <c r="AR2" s="252" t="s">
        <v>5</v>
      </c>
      <c r="AS2" s="237"/>
      <c r="AT2" s="237"/>
      <c r="AU2" s="237"/>
      <c r="AV2" s="237"/>
      <c r="AW2" s="237"/>
      <c r="AX2" s="237"/>
      <c r="AY2" s="237"/>
      <c r="AZ2" s="237"/>
      <c r="BA2" s="237"/>
      <c r="BB2" s="237"/>
      <c r="BC2" s="237"/>
      <c r="BD2" s="237"/>
      <c r="BE2" s="237"/>
      <c r="BS2" s="17" t="s">
        <v>6</v>
      </c>
      <c r="BT2" s="17" t="s">
        <v>7</v>
      </c>
    </row>
    <row r="3" spans="1:74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s="1" customFormat="1" ht="24.95" customHeight="1">
      <c r="B4" s="20"/>
      <c r="D4" s="21" t="s">
        <v>9</v>
      </c>
      <c r="AR4" s="20"/>
      <c r="AS4" s="22" t="s">
        <v>10</v>
      </c>
      <c r="BE4" s="23" t="s">
        <v>11</v>
      </c>
      <c r="BS4" s="17" t="s">
        <v>12</v>
      </c>
    </row>
    <row r="5" spans="1:74" s="1" customFormat="1" ht="12" customHeight="1">
      <c r="B5" s="20"/>
      <c r="D5" s="24" t="s">
        <v>13</v>
      </c>
      <c r="K5" s="236"/>
      <c r="L5" s="237"/>
      <c r="M5" s="237"/>
      <c r="N5" s="237"/>
      <c r="O5" s="237"/>
      <c r="P5" s="237"/>
      <c r="Q5" s="237"/>
      <c r="R5" s="237"/>
      <c r="S5" s="237"/>
      <c r="T5" s="237"/>
      <c r="U5" s="237"/>
      <c r="V5" s="237"/>
      <c r="W5" s="237"/>
      <c r="X5" s="237"/>
      <c r="Y5" s="237"/>
      <c r="Z5" s="237"/>
      <c r="AA5" s="237"/>
      <c r="AB5" s="237"/>
      <c r="AC5" s="237"/>
      <c r="AD5" s="237"/>
      <c r="AE5" s="237"/>
      <c r="AF5" s="237"/>
      <c r="AG5" s="237"/>
      <c r="AH5" s="237"/>
      <c r="AI5" s="237"/>
      <c r="AJ5" s="237"/>
      <c r="AK5" s="237"/>
      <c r="AL5" s="237"/>
      <c r="AM5" s="237"/>
      <c r="AN5" s="237"/>
      <c r="AO5" s="237"/>
      <c r="AR5" s="20"/>
      <c r="BE5" s="233" t="s">
        <v>15</v>
      </c>
      <c r="BS5" s="17" t="s">
        <v>6</v>
      </c>
    </row>
    <row r="6" spans="1:74" s="1" customFormat="1" ht="36.950000000000003" customHeight="1">
      <c r="B6" s="20"/>
      <c r="D6" s="26" t="s">
        <v>16</v>
      </c>
      <c r="K6" s="238" t="s">
        <v>17</v>
      </c>
      <c r="L6" s="237"/>
      <c r="M6" s="237"/>
      <c r="N6" s="237"/>
      <c r="O6" s="237"/>
      <c r="P6" s="237"/>
      <c r="Q6" s="237"/>
      <c r="R6" s="237"/>
      <c r="S6" s="237"/>
      <c r="T6" s="237"/>
      <c r="U6" s="237"/>
      <c r="V6" s="237"/>
      <c r="W6" s="237"/>
      <c r="X6" s="237"/>
      <c r="Y6" s="237"/>
      <c r="Z6" s="237"/>
      <c r="AA6" s="237"/>
      <c r="AB6" s="237"/>
      <c r="AC6" s="237"/>
      <c r="AD6" s="237"/>
      <c r="AE6" s="237"/>
      <c r="AF6" s="237"/>
      <c r="AG6" s="237"/>
      <c r="AH6" s="237"/>
      <c r="AI6" s="237"/>
      <c r="AJ6" s="237"/>
      <c r="AK6" s="237"/>
      <c r="AL6" s="237"/>
      <c r="AM6" s="237"/>
      <c r="AN6" s="237"/>
      <c r="AO6" s="237"/>
      <c r="AR6" s="20"/>
      <c r="BE6" s="234"/>
      <c r="BS6" s="17" t="s">
        <v>6</v>
      </c>
    </row>
    <row r="7" spans="1:74" s="1" customFormat="1" ht="12" customHeight="1">
      <c r="B7" s="20"/>
      <c r="D7" s="27" t="s">
        <v>18</v>
      </c>
      <c r="K7" s="25" t="s">
        <v>1</v>
      </c>
      <c r="AK7" s="27" t="s">
        <v>19</v>
      </c>
      <c r="AN7" s="25" t="s">
        <v>1</v>
      </c>
      <c r="AR7" s="20"/>
      <c r="BE7" s="234"/>
      <c r="BS7" s="17" t="s">
        <v>6</v>
      </c>
    </row>
    <row r="8" spans="1:74" s="1" customFormat="1" ht="12" customHeight="1">
      <c r="B8" s="20"/>
      <c r="D8" s="27" t="s">
        <v>20</v>
      </c>
      <c r="K8" s="25" t="s">
        <v>21</v>
      </c>
      <c r="AK8" s="27" t="s">
        <v>22</v>
      </c>
      <c r="AN8" s="28" t="s">
        <v>23</v>
      </c>
      <c r="AR8" s="20"/>
      <c r="BE8" s="234"/>
      <c r="BS8" s="17" t="s">
        <v>6</v>
      </c>
    </row>
    <row r="9" spans="1:74" s="1" customFormat="1" ht="14.45" customHeight="1">
      <c r="B9" s="20"/>
      <c r="AR9" s="20"/>
      <c r="BE9" s="234"/>
      <c r="BS9" s="17" t="s">
        <v>6</v>
      </c>
    </row>
    <row r="10" spans="1:74" s="1" customFormat="1" ht="12" customHeight="1">
      <c r="B10" s="20"/>
      <c r="D10" s="27" t="s">
        <v>24</v>
      </c>
      <c r="AK10" s="27" t="s">
        <v>25</v>
      </c>
      <c r="AN10" s="25" t="s">
        <v>1</v>
      </c>
      <c r="AR10" s="20"/>
      <c r="BE10" s="234"/>
      <c r="BS10" s="17" t="s">
        <v>6</v>
      </c>
    </row>
    <row r="11" spans="1:74" s="1" customFormat="1" ht="18.399999999999999" customHeight="1">
      <c r="B11" s="20"/>
      <c r="E11" s="25" t="s">
        <v>26</v>
      </c>
      <c r="AK11" s="27" t="s">
        <v>27</v>
      </c>
      <c r="AN11" s="25" t="s">
        <v>1</v>
      </c>
      <c r="AR11" s="20"/>
      <c r="BE11" s="234"/>
      <c r="BS11" s="17" t="s">
        <v>6</v>
      </c>
    </row>
    <row r="12" spans="1:74" s="1" customFormat="1" ht="6.95" customHeight="1">
      <c r="B12" s="20"/>
      <c r="AR12" s="20"/>
      <c r="BE12" s="234"/>
      <c r="BS12" s="17" t="s">
        <v>6</v>
      </c>
    </row>
    <row r="13" spans="1:74" s="1" customFormat="1" ht="12" customHeight="1">
      <c r="B13" s="20"/>
      <c r="D13" s="27" t="s">
        <v>28</v>
      </c>
      <c r="AK13" s="27" t="s">
        <v>25</v>
      </c>
      <c r="AN13" s="29" t="s">
        <v>29</v>
      </c>
      <c r="AR13" s="20"/>
      <c r="BE13" s="234"/>
      <c r="BS13" s="17" t="s">
        <v>6</v>
      </c>
    </row>
    <row r="14" spans="1:74" ht="12.75">
      <c r="B14" s="20"/>
      <c r="E14" s="239" t="s">
        <v>29</v>
      </c>
      <c r="F14" s="240"/>
      <c r="G14" s="240"/>
      <c r="H14" s="240"/>
      <c r="I14" s="240"/>
      <c r="J14" s="240"/>
      <c r="K14" s="240"/>
      <c r="L14" s="240"/>
      <c r="M14" s="240"/>
      <c r="N14" s="240"/>
      <c r="O14" s="240"/>
      <c r="P14" s="240"/>
      <c r="Q14" s="240"/>
      <c r="R14" s="240"/>
      <c r="S14" s="240"/>
      <c r="T14" s="240"/>
      <c r="U14" s="240"/>
      <c r="V14" s="240"/>
      <c r="W14" s="240"/>
      <c r="X14" s="240"/>
      <c r="Y14" s="240"/>
      <c r="Z14" s="240"/>
      <c r="AA14" s="240"/>
      <c r="AB14" s="240"/>
      <c r="AC14" s="240"/>
      <c r="AD14" s="240"/>
      <c r="AE14" s="240"/>
      <c r="AF14" s="240"/>
      <c r="AG14" s="240"/>
      <c r="AH14" s="240"/>
      <c r="AI14" s="240"/>
      <c r="AJ14" s="240"/>
      <c r="AK14" s="27" t="s">
        <v>27</v>
      </c>
      <c r="AN14" s="29" t="s">
        <v>29</v>
      </c>
      <c r="AR14" s="20"/>
      <c r="BE14" s="234"/>
      <c r="BS14" s="17" t="s">
        <v>6</v>
      </c>
    </row>
    <row r="15" spans="1:74" s="1" customFormat="1" ht="6.95" customHeight="1">
      <c r="B15" s="20"/>
      <c r="AR15" s="20"/>
      <c r="BE15" s="234"/>
      <c r="BS15" s="17" t="s">
        <v>3</v>
      </c>
    </row>
    <row r="16" spans="1:74" s="1" customFormat="1" ht="12" customHeight="1">
      <c r="B16" s="20"/>
      <c r="D16" s="27" t="s">
        <v>30</v>
      </c>
      <c r="AK16" s="27" t="s">
        <v>25</v>
      </c>
      <c r="AN16" s="25" t="s">
        <v>1</v>
      </c>
      <c r="AR16" s="20"/>
      <c r="BE16" s="234"/>
      <c r="BS16" s="17" t="s">
        <v>3</v>
      </c>
    </row>
    <row r="17" spans="1:71" s="1" customFormat="1" ht="18.399999999999999" customHeight="1">
      <c r="B17" s="20"/>
      <c r="E17" s="25" t="s">
        <v>31</v>
      </c>
      <c r="AK17" s="27" t="s">
        <v>27</v>
      </c>
      <c r="AN17" s="25" t="s">
        <v>1</v>
      </c>
      <c r="AR17" s="20"/>
      <c r="BE17" s="234"/>
      <c r="BS17" s="17" t="s">
        <v>32</v>
      </c>
    </row>
    <row r="18" spans="1:71" s="1" customFormat="1" ht="6.95" customHeight="1">
      <c r="B18" s="20"/>
      <c r="AR18" s="20"/>
      <c r="BE18" s="234"/>
      <c r="BS18" s="17" t="s">
        <v>6</v>
      </c>
    </row>
    <row r="19" spans="1:71" s="1" customFormat="1" ht="12" customHeight="1">
      <c r="B19" s="20"/>
      <c r="D19" s="27" t="s">
        <v>33</v>
      </c>
      <c r="AK19" s="27" t="s">
        <v>25</v>
      </c>
      <c r="AN19" s="25" t="s">
        <v>1</v>
      </c>
      <c r="AR19" s="20"/>
      <c r="BE19" s="234"/>
      <c r="BS19" s="17" t="s">
        <v>6</v>
      </c>
    </row>
    <row r="20" spans="1:71" s="1" customFormat="1" ht="18.399999999999999" customHeight="1">
      <c r="B20" s="20"/>
      <c r="E20" s="25" t="s">
        <v>34</v>
      </c>
      <c r="AK20" s="27" t="s">
        <v>27</v>
      </c>
      <c r="AN20" s="25" t="s">
        <v>1</v>
      </c>
      <c r="AR20" s="20"/>
      <c r="BE20" s="234"/>
      <c r="BS20" s="17" t="s">
        <v>32</v>
      </c>
    </row>
    <row r="21" spans="1:71" s="1" customFormat="1" ht="6.95" customHeight="1">
      <c r="B21" s="20"/>
      <c r="AR21" s="20"/>
      <c r="BE21" s="234"/>
    </row>
    <row r="22" spans="1:71" s="1" customFormat="1" ht="12" customHeight="1">
      <c r="B22" s="20"/>
      <c r="D22" s="27" t="s">
        <v>35</v>
      </c>
      <c r="AR22" s="20"/>
      <c r="BE22" s="234"/>
    </row>
    <row r="23" spans="1:71" s="1" customFormat="1" ht="16.5" customHeight="1">
      <c r="B23" s="20"/>
      <c r="E23" s="241" t="s">
        <v>1</v>
      </c>
      <c r="F23" s="241"/>
      <c r="G23" s="241"/>
      <c r="H23" s="241"/>
      <c r="I23" s="241"/>
      <c r="J23" s="241"/>
      <c r="K23" s="241"/>
      <c r="L23" s="241"/>
      <c r="M23" s="241"/>
      <c r="N23" s="241"/>
      <c r="O23" s="241"/>
      <c r="P23" s="241"/>
      <c r="Q23" s="241"/>
      <c r="R23" s="241"/>
      <c r="S23" s="241"/>
      <c r="T23" s="241"/>
      <c r="U23" s="241"/>
      <c r="V23" s="241"/>
      <c r="W23" s="241"/>
      <c r="X23" s="241"/>
      <c r="Y23" s="241"/>
      <c r="Z23" s="241"/>
      <c r="AA23" s="241"/>
      <c r="AB23" s="241"/>
      <c r="AC23" s="241"/>
      <c r="AD23" s="241"/>
      <c r="AE23" s="241"/>
      <c r="AF23" s="241"/>
      <c r="AG23" s="241"/>
      <c r="AH23" s="241"/>
      <c r="AI23" s="241"/>
      <c r="AJ23" s="241"/>
      <c r="AK23" s="241"/>
      <c r="AL23" s="241"/>
      <c r="AM23" s="241"/>
      <c r="AN23" s="241"/>
      <c r="AR23" s="20"/>
      <c r="BE23" s="234"/>
    </row>
    <row r="24" spans="1:71" s="1" customFormat="1" ht="6.95" customHeight="1">
      <c r="B24" s="20"/>
      <c r="AR24" s="20"/>
      <c r="BE24" s="234"/>
    </row>
    <row r="25" spans="1:71" s="1" customFormat="1" ht="6.95" customHeight="1">
      <c r="B25" s="20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R25" s="20"/>
      <c r="BE25" s="234"/>
    </row>
    <row r="26" spans="1:71" s="2" customFormat="1" ht="25.9" customHeight="1">
      <c r="A26" s="32"/>
      <c r="B26" s="33"/>
      <c r="C26" s="32"/>
      <c r="D26" s="34" t="s">
        <v>36</v>
      </c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242">
        <f>ROUND(AG94,2)</f>
        <v>0</v>
      </c>
      <c r="AL26" s="243"/>
      <c r="AM26" s="243"/>
      <c r="AN26" s="243"/>
      <c r="AO26" s="243"/>
      <c r="AP26" s="32"/>
      <c r="AQ26" s="32"/>
      <c r="AR26" s="33"/>
      <c r="BE26" s="234"/>
    </row>
    <row r="27" spans="1:71" s="2" customFormat="1" ht="6.95" customHeight="1">
      <c r="A27" s="32"/>
      <c r="B27" s="33"/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2"/>
      <c r="AI27" s="32"/>
      <c r="AJ27" s="32"/>
      <c r="AK27" s="32"/>
      <c r="AL27" s="32"/>
      <c r="AM27" s="32"/>
      <c r="AN27" s="32"/>
      <c r="AO27" s="32"/>
      <c r="AP27" s="32"/>
      <c r="AQ27" s="32"/>
      <c r="AR27" s="33"/>
      <c r="BE27" s="234"/>
    </row>
    <row r="28" spans="1:71" s="2" customFormat="1" ht="12.75">
      <c r="A28" s="32"/>
      <c r="B28" s="33"/>
      <c r="C28" s="32"/>
      <c r="D28" s="32"/>
      <c r="E28" s="32"/>
      <c r="F28" s="32"/>
      <c r="G28" s="32"/>
      <c r="H28" s="32"/>
      <c r="I28" s="32"/>
      <c r="J28" s="32"/>
      <c r="K28" s="32"/>
      <c r="L28" s="244" t="s">
        <v>37</v>
      </c>
      <c r="M28" s="244"/>
      <c r="N28" s="244"/>
      <c r="O28" s="244"/>
      <c r="P28" s="244"/>
      <c r="Q28" s="32"/>
      <c r="R28" s="32"/>
      <c r="S28" s="32"/>
      <c r="T28" s="32"/>
      <c r="U28" s="32"/>
      <c r="V28" s="32"/>
      <c r="W28" s="244" t="s">
        <v>38</v>
      </c>
      <c r="X28" s="244"/>
      <c r="Y28" s="244"/>
      <c r="Z28" s="244"/>
      <c r="AA28" s="244"/>
      <c r="AB28" s="244"/>
      <c r="AC28" s="244"/>
      <c r="AD28" s="244"/>
      <c r="AE28" s="244"/>
      <c r="AF28" s="32"/>
      <c r="AG28" s="32"/>
      <c r="AH28" s="32"/>
      <c r="AI28" s="32"/>
      <c r="AJ28" s="32"/>
      <c r="AK28" s="244" t="s">
        <v>39</v>
      </c>
      <c r="AL28" s="244"/>
      <c r="AM28" s="244"/>
      <c r="AN28" s="244"/>
      <c r="AO28" s="244"/>
      <c r="AP28" s="32"/>
      <c r="AQ28" s="32"/>
      <c r="AR28" s="33"/>
      <c r="BE28" s="234"/>
    </row>
    <row r="29" spans="1:71" s="3" customFormat="1" ht="14.45" customHeight="1">
      <c r="B29" s="37"/>
      <c r="D29" s="27" t="s">
        <v>40</v>
      </c>
      <c r="F29" s="27" t="s">
        <v>41</v>
      </c>
      <c r="L29" s="247">
        <v>0.21</v>
      </c>
      <c r="M29" s="246"/>
      <c r="N29" s="246"/>
      <c r="O29" s="246"/>
      <c r="P29" s="246"/>
      <c r="W29" s="245">
        <f>ROUND(AZ94, 2)</f>
        <v>0</v>
      </c>
      <c r="X29" s="246"/>
      <c r="Y29" s="246"/>
      <c r="Z29" s="246"/>
      <c r="AA29" s="246"/>
      <c r="AB29" s="246"/>
      <c r="AC29" s="246"/>
      <c r="AD29" s="246"/>
      <c r="AE29" s="246"/>
      <c r="AK29" s="245">
        <f>ROUND(AV94, 2)</f>
        <v>0</v>
      </c>
      <c r="AL29" s="246"/>
      <c r="AM29" s="246"/>
      <c r="AN29" s="246"/>
      <c r="AO29" s="246"/>
      <c r="AR29" s="37"/>
      <c r="BE29" s="235"/>
    </row>
    <row r="30" spans="1:71" s="3" customFormat="1" ht="14.45" customHeight="1">
      <c r="B30" s="37"/>
      <c r="F30" s="27" t="s">
        <v>42</v>
      </c>
      <c r="L30" s="247">
        <v>0.15</v>
      </c>
      <c r="M30" s="246"/>
      <c r="N30" s="246"/>
      <c r="O30" s="246"/>
      <c r="P30" s="246"/>
      <c r="W30" s="245">
        <f>ROUND(BA94, 2)</f>
        <v>0</v>
      </c>
      <c r="X30" s="246"/>
      <c r="Y30" s="246"/>
      <c r="Z30" s="246"/>
      <c r="AA30" s="246"/>
      <c r="AB30" s="246"/>
      <c r="AC30" s="246"/>
      <c r="AD30" s="246"/>
      <c r="AE30" s="246"/>
      <c r="AK30" s="245">
        <f>ROUND(AW94, 2)</f>
        <v>0</v>
      </c>
      <c r="AL30" s="246"/>
      <c r="AM30" s="246"/>
      <c r="AN30" s="246"/>
      <c r="AO30" s="246"/>
      <c r="AR30" s="37"/>
      <c r="BE30" s="235"/>
    </row>
    <row r="31" spans="1:71" s="3" customFormat="1" ht="14.45" hidden="1" customHeight="1">
      <c r="B31" s="37"/>
      <c r="F31" s="27" t="s">
        <v>43</v>
      </c>
      <c r="L31" s="247">
        <v>0.21</v>
      </c>
      <c r="M31" s="246"/>
      <c r="N31" s="246"/>
      <c r="O31" s="246"/>
      <c r="P31" s="246"/>
      <c r="W31" s="245">
        <f>ROUND(BB94, 2)</f>
        <v>0</v>
      </c>
      <c r="X31" s="246"/>
      <c r="Y31" s="246"/>
      <c r="Z31" s="246"/>
      <c r="AA31" s="246"/>
      <c r="AB31" s="246"/>
      <c r="AC31" s="246"/>
      <c r="AD31" s="246"/>
      <c r="AE31" s="246"/>
      <c r="AK31" s="245">
        <v>0</v>
      </c>
      <c r="AL31" s="246"/>
      <c r="AM31" s="246"/>
      <c r="AN31" s="246"/>
      <c r="AO31" s="246"/>
      <c r="AR31" s="37"/>
      <c r="BE31" s="235"/>
    </row>
    <row r="32" spans="1:71" s="3" customFormat="1" ht="14.45" hidden="1" customHeight="1">
      <c r="B32" s="37"/>
      <c r="F32" s="27" t="s">
        <v>44</v>
      </c>
      <c r="L32" s="247">
        <v>0.15</v>
      </c>
      <c r="M32" s="246"/>
      <c r="N32" s="246"/>
      <c r="O32" s="246"/>
      <c r="P32" s="246"/>
      <c r="W32" s="245">
        <f>ROUND(BC94, 2)</f>
        <v>0</v>
      </c>
      <c r="X32" s="246"/>
      <c r="Y32" s="246"/>
      <c r="Z32" s="246"/>
      <c r="AA32" s="246"/>
      <c r="AB32" s="246"/>
      <c r="AC32" s="246"/>
      <c r="AD32" s="246"/>
      <c r="AE32" s="246"/>
      <c r="AK32" s="245">
        <v>0</v>
      </c>
      <c r="AL32" s="246"/>
      <c r="AM32" s="246"/>
      <c r="AN32" s="246"/>
      <c r="AO32" s="246"/>
      <c r="AR32" s="37"/>
      <c r="BE32" s="235"/>
    </row>
    <row r="33" spans="1:57" s="3" customFormat="1" ht="14.45" hidden="1" customHeight="1">
      <c r="B33" s="37"/>
      <c r="F33" s="27" t="s">
        <v>45</v>
      </c>
      <c r="L33" s="247">
        <v>0</v>
      </c>
      <c r="M33" s="246"/>
      <c r="N33" s="246"/>
      <c r="O33" s="246"/>
      <c r="P33" s="246"/>
      <c r="W33" s="245">
        <f>ROUND(BD94, 2)</f>
        <v>0</v>
      </c>
      <c r="X33" s="246"/>
      <c r="Y33" s="246"/>
      <c r="Z33" s="246"/>
      <c r="AA33" s="246"/>
      <c r="AB33" s="246"/>
      <c r="AC33" s="246"/>
      <c r="AD33" s="246"/>
      <c r="AE33" s="246"/>
      <c r="AK33" s="245">
        <v>0</v>
      </c>
      <c r="AL33" s="246"/>
      <c r="AM33" s="246"/>
      <c r="AN33" s="246"/>
      <c r="AO33" s="246"/>
      <c r="AR33" s="37"/>
      <c r="BE33" s="235"/>
    </row>
    <row r="34" spans="1:57" s="2" customFormat="1" ht="6.95" customHeight="1">
      <c r="A34" s="32"/>
      <c r="B34" s="33"/>
      <c r="C34" s="32"/>
      <c r="D34" s="32"/>
      <c r="E34" s="32"/>
      <c r="F34" s="32"/>
      <c r="G34" s="32"/>
      <c r="H34" s="32"/>
      <c r="I34" s="32"/>
      <c r="J34" s="32"/>
      <c r="K34" s="32"/>
      <c r="L34" s="32"/>
      <c r="M34" s="32"/>
      <c r="N34" s="32"/>
      <c r="O34" s="32"/>
      <c r="P34" s="32"/>
      <c r="Q34" s="32"/>
      <c r="R34" s="3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  <c r="AF34" s="32"/>
      <c r="AG34" s="32"/>
      <c r="AH34" s="32"/>
      <c r="AI34" s="32"/>
      <c r="AJ34" s="32"/>
      <c r="AK34" s="32"/>
      <c r="AL34" s="32"/>
      <c r="AM34" s="32"/>
      <c r="AN34" s="32"/>
      <c r="AO34" s="32"/>
      <c r="AP34" s="32"/>
      <c r="AQ34" s="32"/>
      <c r="AR34" s="33"/>
      <c r="BE34" s="234"/>
    </row>
    <row r="35" spans="1:57" s="2" customFormat="1" ht="25.9" customHeight="1">
      <c r="A35" s="32"/>
      <c r="B35" s="33"/>
      <c r="C35" s="38"/>
      <c r="D35" s="39" t="s">
        <v>46</v>
      </c>
      <c r="E35" s="40"/>
      <c r="F35" s="40"/>
      <c r="G35" s="40"/>
      <c r="H35" s="40"/>
      <c r="I35" s="40"/>
      <c r="J35" s="40"/>
      <c r="K35" s="40"/>
      <c r="L35" s="40"/>
      <c r="M35" s="40"/>
      <c r="N35" s="40"/>
      <c r="O35" s="40"/>
      <c r="P35" s="40"/>
      <c r="Q35" s="40"/>
      <c r="R35" s="40"/>
      <c r="S35" s="40"/>
      <c r="T35" s="41" t="s">
        <v>47</v>
      </c>
      <c r="U35" s="40"/>
      <c r="V35" s="40"/>
      <c r="W35" s="40"/>
      <c r="X35" s="251" t="s">
        <v>48</v>
      </c>
      <c r="Y35" s="249"/>
      <c r="Z35" s="249"/>
      <c r="AA35" s="249"/>
      <c r="AB35" s="249"/>
      <c r="AC35" s="40"/>
      <c r="AD35" s="40"/>
      <c r="AE35" s="40"/>
      <c r="AF35" s="40"/>
      <c r="AG35" s="40"/>
      <c r="AH35" s="40"/>
      <c r="AI35" s="40"/>
      <c r="AJ35" s="40"/>
      <c r="AK35" s="248">
        <f>SUM(AK26:AK33)</f>
        <v>0</v>
      </c>
      <c r="AL35" s="249"/>
      <c r="AM35" s="249"/>
      <c r="AN35" s="249"/>
      <c r="AO35" s="250"/>
      <c r="AP35" s="38"/>
      <c r="AQ35" s="38"/>
      <c r="AR35" s="33"/>
      <c r="BE35" s="32"/>
    </row>
    <row r="36" spans="1:57" s="2" customFormat="1" ht="6.95" customHeight="1">
      <c r="A36" s="32"/>
      <c r="B36" s="33"/>
      <c r="C36" s="32"/>
      <c r="D36" s="32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32"/>
      <c r="AI36" s="32"/>
      <c r="AJ36" s="32"/>
      <c r="AK36" s="32"/>
      <c r="AL36" s="32"/>
      <c r="AM36" s="32"/>
      <c r="AN36" s="32"/>
      <c r="AO36" s="32"/>
      <c r="AP36" s="32"/>
      <c r="AQ36" s="32"/>
      <c r="AR36" s="33"/>
      <c r="BE36" s="32"/>
    </row>
    <row r="37" spans="1:57" s="2" customFormat="1" ht="14.45" customHeight="1">
      <c r="A37" s="32"/>
      <c r="B37" s="33"/>
      <c r="C37" s="32"/>
      <c r="D37" s="32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  <c r="AF37" s="32"/>
      <c r="AG37" s="32"/>
      <c r="AH37" s="32"/>
      <c r="AI37" s="32"/>
      <c r="AJ37" s="32"/>
      <c r="AK37" s="32"/>
      <c r="AL37" s="32"/>
      <c r="AM37" s="32"/>
      <c r="AN37" s="32"/>
      <c r="AO37" s="32"/>
      <c r="AP37" s="32"/>
      <c r="AQ37" s="32"/>
      <c r="AR37" s="33"/>
      <c r="BE37" s="32"/>
    </row>
    <row r="38" spans="1:57" s="1" customFormat="1" ht="14.45" customHeight="1">
      <c r="B38" s="20"/>
      <c r="AR38" s="20"/>
    </row>
    <row r="39" spans="1:57" s="1" customFormat="1" ht="14.45" customHeight="1">
      <c r="B39" s="20"/>
      <c r="AR39" s="20"/>
    </row>
    <row r="40" spans="1:57" s="1" customFormat="1" ht="14.45" customHeight="1">
      <c r="B40" s="20"/>
      <c r="AR40" s="20"/>
    </row>
    <row r="41" spans="1:57" s="1" customFormat="1" ht="14.45" customHeight="1">
      <c r="B41" s="20"/>
      <c r="AR41" s="20"/>
    </row>
    <row r="42" spans="1:57" s="1" customFormat="1" ht="14.45" customHeight="1">
      <c r="B42" s="20"/>
      <c r="AR42" s="20"/>
    </row>
    <row r="43" spans="1:57" s="1" customFormat="1" ht="14.45" customHeight="1">
      <c r="B43" s="20"/>
      <c r="AR43" s="20"/>
    </row>
    <row r="44" spans="1:57" s="1" customFormat="1" ht="14.45" customHeight="1">
      <c r="B44" s="20"/>
      <c r="AR44" s="20"/>
    </row>
    <row r="45" spans="1:57" s="1" customFormat="1" ht="14.45" customHeight="1">
      <c r="B45" s="20"/>
      <c r="AR45" s="20"/>
    </row>
    <row r="46" spans="1:57" s="1" customFormat="1" ht="14.45" customHeight="1">
      <c r="B46" s="20"/>
      <c r="AR46" s="20"/>
    </row>
    <row r="47" spans="1:57" s="1" customFormat="1" ht="14.45" customHeight="1">
      <c r="B47" s="20"/>
      <c r="AR47" s="20"/>
    </row>
    <row r="48" spans="1:57" s="1" customFormat="1" ht="14.45" customHeight="1">
      <c r="B48" s="20"/>
      <c r="AR48" s="20"/>
    </row>
    <row r="49" spans="1:57" s="2" customFormat="1" ht="14.45" customHeight="1">
      <c r="B49" s="42"/>
      <c r="D49" s="43" t="s">
        <v>49</v>
      </c>
      <c r="E49" s="44"/>
      <c r="F49" s="44"/>
      <c r="G49" s="44"/>
      <c r="H49" s="44"/>
      <c r="I49" s="44"/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44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3" t="s">
        <v>50</v>
      </c>
      <c r="AI49" s="44"/>
      <c r="AJ49" s="44"/>
      <c r="AK49" s="44"/>
      <c r="AL49" s="44"/>
      <c r="AM49" s="44"/>
      <c r="AN49" s="44"/>
      <c r="AO49" s="44"/>
      <c r="AR49" s="42"/>
    </row>
    <row r="50" spans="1:57" ht="11.25">
      <c r="B50" s="20"/>
      <c r="AR50" s="20"/>
    </row>
    <row r="51" spans="1:57" ht="11.25">
      <c r="B51" s="20"/>
      <c r="AR51" s="20"/>
    </row>
    <row r="52" spans="1:57" ht="11.25">
      <c r="B52" s="20"/>
      <c r="AR52" s="20"/>
    </row>
    <row r="53" spans="1:57" ht="11.25">
      <c r="B53" s="20"/>
      <c r="AR53" s="20"/>
    </row>
    <row r="54" spans="1:57" ht="11.25">
      <c r="B54" s="20"/>
      <c r="AR54" s="20"/>
    </row>
    <row r="55" spans="1:57" ht="11.25">
      <c r="B55" s="20"/>
      <c r="AR55" s="20"/>
    </row>
    <row r="56" spans="1:57" ht="11.25">
      <c r="B56" s="20"/>
      <c r="AR56" s="20"/>
    </row>
    <row r="57" spans="1:57" ht="11.25">
      <c r="B57" s="20"/>
      <c r="AR57" s="20"/>
    </row>
    <row r="58" spans="1:57" ht="11.25">
      <c r="B58" s="20"/>
      <c r="AR58" s="20"/>
    </row>
    <row r="59" spans="1:57" ht="11.25">
      <c r="B59" s="20"/>
      <c r="AR59" s="20"/>
    </row>
    <row r="60" spans="1:57" s="2" customFormat="1" ht="12.75">
      <c r="A60" s="32"/>
      <c r="B60" s="33"/>
      <c r="C60" s="32"/>
      <c r="D60" s="45" t="s">
        <v>51</v>
      </c>
      <c r="E60" s="35"/>
      <c r="F60" s="35"/>
      <c r="G60" s="35"/>
      <c r="H60" s="35"/>
      <c r="I60" s="35"/>
      <c r="J60" s="35"/>
      <c r="K60" s="35"/>
      <c r="L60" s="35"/>
      <c r="M60" s="35"/>
      <c r="N60" s="35"/>
      <c r="O60" s="35"/>
      <c r="P60" s="35"/>
      <c r="Q60" s="35"/>
      <c r="R60" s="35"/>
      <c r="S60" s="35"/>
      <c r="T60" s="35"/>
      <c r="U60" s="35"/>
      <c r="V60" s="45" t="s">
        <v>52</v>
      </c>
      <c r="W60" s="35"/>
      <c r="X60" s="35"/>
      <c r="Y60" s="35"/>
      <c r="Z60" s="35"/>
      <c r="AA60" s="35"/>
      <c r="AB60" s="35"/>
      <c r="AC60" s="35"/>
      <c r="AD60" s="35"/>
      <c r="AE60" s="35"/>
      <c r="AF60" s="35"/>
      <c r="AG60" s="35"/>
      <c r="AH60" s="45" t="s">
        <v>51</v>
      </c>
      <c r="AI60" s="35"/>
      <c r="AJ60" s="35"/>
      <c r="AK60" s="35"/>
      <c r="AL60" s="35"/>
      <c r="AM60" s="45" t="s">
        <v>52</v>
      </c>
      <c r="AN60" s="35"/>
      <c r="AO60" s="35"/>
      <c r="AP60" s="32"/>
      <c r="AQ60" s="32"/>
      <c r="AR60" s="33"/>
      <c r="BE60" s="32"/>
    </row>
    <row r="61" spans="1:57" ht="11.25">
      <c r="B61" s="20"/>
      <c r="AR61" s="20"/>
    </row>
    <row r="62" spans="1:57" ht="11.25">
      <c r="B62" s="20"/>
      <c r="AR62" s="20"/>
    </row>
    <row r="63" spans="1:57" ht="11.25">
      <c r="B63" s="20"/>
      <c r="AR63" s="20"/>
    </row>
    <row r="64" spans="1:57" s="2" customFormat="1" ht="12.75">
      <c r="A64" s="32"/>
      <c r="B64" s="33"/>
      <c r="C64" s="32"/>
      <c r="D64" s="43" t="s">
        <v>53</v>
      </c>
      <c r="E64" s="46"/>
      <c r="F64" s="46"/>
      <c r="G64" s="46"/>
      <c r="H64" s="46"/>
      <c r="I64" s="46"/>
      <c r="J64" s="46"/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3" t="s">
        <v>54</v>
      </c>
      <c r="AI64" s="46"/>
      <c r="AJ64" s="46"/>
      <c r="AK64" s="46"/>
      <c r="AL64" s="46"/>
      <c r="AM64" s="46"/>
      <c r="AN64" s="46"/>
      <c r="AO64" s="46"/>
      <c r="AP64" s="32"/>
      <c r="AQ64" s="32"/>
      <c r="AR64" s="33"/>
      <c r="BE64" s="32"/>
    </row>
    <row r="65" spans="1:57" ht="11.25">
      <c r="B65" s="20"/>
      <c r="AR65" s="20"/>
    </row>
    <row r="66" spans="1:57" ht="11.25">
      <c r="B66" s="20"/>
      <c r="AR66" s="20"/>
    </row>
    <row r="67" spans="1:57" ht="11.25">
      <c r="B67" s="20"/>
      <c r="AR67" s="20"/>
    </row>
    <row r="68" spans="1:57" ht="11.25">
      <c r="B68" s="20"/>
      <c r="AR68" s="20"/>
    </row>
    <row r="69" spans="1:57" ht="11.25">
      <c r="B69" s="20"/>
      <c r="AR69" s="20"/>
    </row>
    <row r="70" spans="1:57" ht="11.25">
      <c r="B70" s="20"/>
      <c r="AR70" s="20"/>
    </row>
    <row r="71" spans="1:57" ht="11.25">
      <c r="B71" s="20"/>
      <c r="AR71" s="20"/>
    </row>
    <row r="72" spans="1:57" ht="11.25">
      <c r="B72" s="20"/>
      <c r="AR72" s="20"/>
    </row>
    <row r="73" spans="1:57" ht="11.25">
      <c r="B73" s="20"/>
      <c r="AR73" s="20"/>
    </row>
    <row r="74" spans="1:57" ht="11.25">
      <c r="B74" s="20"/>
      <c r="AR74" s="20"/>
    </row>
    <row r="75" spans="1:57" s="2" customFormat="1" ht="12.75">
      <c r="A75" s="32"/>
      <c r="B75" s="33"/>
      <c r="C75" s="32"/>
      <c r="D75" s="45" t="s">
        <v>51</v>
      </c>
      <c r="E75" s="35"/>
      <c r="F75" s="35"/>
      <c r="G75" s="35"/>
      <c r="H75" s="35"/>
      <c r="I75" s="35"/>
      <c r="J75" s="35"/>
      <c r="K75" s="35"/>
      <c r="L75" s="35"/>
      <c r="M75" s="35"/>
      <c r="N75" s="35"/>
      <c r="O75" s="35"/>
      <c r="P75" s="35"/>
      <c r="Q75" s="35"/>
      <c r="R75" s="35"/>
      <c r="S75" s="35"/>
      <c r="T75" s="35"/>
      <c r="U75" s="35"/>
      <c r="V75" s="45" t="s">
        <v>52</v>
      </c>
      <c r="W75" s="35"/>
      <c r="X75" s="35"/>
      <c r="Y75" s="35"/>
      <c r="Z75" s="35"/>
      <c r="AA75" s="35"/>
      <c r="AB75" s="35"/>
      <c r="AC75" s="35"/>
      <c r="AD75" s="35"/>
      <c r="AE75" s="35"/>
      <c r="AF75" s="35"/>
      <c r="AG75" s="35"/>
      <c r="AH75" s="45" t="s">
        <v>51</v>
      </c>
      <c r="AI75" s="35"/>
      <c r="AJ75" s="35"/>
      <c r="AK75" s="35"/>
      <c r="AL75" s="35"/>
      <c r="AM75" s="45" t="s">
        <v>52</v>
      </c>
      <c r="AN75" s="35"/>
      <c r="AO75" s="35"/>
      <c r="AP75" s="32"/>
      <c r="AQ75" s="32"/>
      <c r="AR75" s="33"/>
      <c r="BE75" s="32"/>
    </row>
    <row r="76" spans="1:57" s="2" customFormat="1" ht="11.25">
      <c r="A76" s="32"/>
      <c r="B76" s="33"/>
      <c r="C76" s="32"/>
      <c r="D76" s="32"/>
      <c r="E76" s="32"/>
      <c r="F76" s="32"/>
      <c r="G76" s="32"/>
      <c r="H76" s="32"/>
      <c r="I76" s="32"/>
      <c r="J76" s="32"/>
      <c r="K76" s="32"/>
      <c r="L76" s="32"/>
      <c r="M76" s="32"/>
      <c r="N76" s="32"/>
      <c r="O76" s="32"/>
      <c r="P76" s="32"/>
      <c r="Q76" s="32"/>
      <c r="R76" s="3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  <c r="AF76" s="32"/>
      <c r="AG76" s="32"/>
      <c r="AH76" s="32"/>
      <c r="AI76" s="32"/>
      <c r="AJ76" s="32"/>
      <c r="AK76" s="32"/>
      <c r="AL76" s="32"/>
      <c r="AM76" s="32"/>
      <c r="AN76" s="32"/>
      <c r="AO76" s="32"/>
      <c r="AP76" s="32"/>
      <c r="AQ76" s="32"/>
      <c r="AR76" s="33"/>
      <c r="BE76" s="32"/>
    </row>
    <row r="77" spans="1:57" s="2" customFormat="1" ht="6.95" customHeight="1">
      <c r="A77" s="32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33"/>
      <c r="BE77" s="32"/>
    </row>
    <row r="81" spans="1:91" s="2" customFormat="1" ht="6.95" customHeight="1">
      <c r="A81" s="32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50"/>
      <c r="M81" s="50"/>
      <c r="N81" s="50"/>
      <c r="O81" s="50"/>
      <c r="P81" s="50"/>
      <c r="Q81" s="50"/>
      <c r="R81" s="50"/>
      <c r="S81" s="50"/>
      <c r="T81" s="50"/>
      <c r="U81" s="50"/>
      <c r="V81" s="50"/>
      <c r="W81" s="50"/>
      <c r="X81" s="50"/>
      <c r="Y81" s="50"/>
      <c r="Z81" s="50"/>
      <c r="AA81" s="50"/>
      <c r="AB81" s="50"/>
      <c r="AC81" s="50"/>
      <c r="AD81" s="50"/>
      <c r="AE81" s="50"/>
      <c r="AF81" s="50"/>
      <c r="AG81" s="50"/>
      <c r="AH81" s="50"/>
      <c r="AI81" s="50"/>
      <c r="AJ81" s="50"/>
      <c r="AK81" s="50"/>
      <c r="AL81" s="50"/>
      <c r="AM81" s="50"/>
      <c r="AN81" s="50"/>
      <c r="AO81" s="50"/>
      <c r="AP81" s="50"/>
      <c r="AQ81" s="50"/>
      <c r="AR81" s="33"/>
      <c r="BE81" s="32"/>
    </row>
    <row r="82" spans="1:91" s="2" customFormat="1" ht="24.95" customHeight="1">
      <c r="A82" s="32"/>
      <c r="B82" s="33"/>
      <c r="C82" s="21" t="s">
        <v>55</v>
      </c>
      <c r="D82" s="32"/>
      <c r="E82" s="32"/>
      <c r="F82" s="32"/>
      <c r="G82" s="32"/>
      <c r="H82" s="32"/>
      <c r="I82" s="32"/>
      <c r="J82" s="32"/>
      <c r="K82" s="32"/>
      <c r="L82" s="32"/>
      <c r="M82" s="32"/>
      <c r="N82" s="32"/>
      <c r="O82" s="32"/>
      <c r="P82" s="32"/>
      <c r="Q82" s="32"/>
      <c r="R82" s="3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  <c r="AF82" s="32"/>
      <c r="AG82" s="32"/>
      <c r="AH82" s="32"/>
      <c r="AI82" s="32"/>
      <c r="AJ82" s="32"/>
      <c r="AK82" s="32"/>
      <c r="AL82" s="32"/>
      <c r="AM82" s="32"/>
      <c r="AN82" s="32"/>
      <c r="AO82" s="32"/>
      <c r="AP82" s="32"/>
      <c r="AQ82" s="32"/>
      <c r="AR82" s="33"/>
      <c r="BE82" s="32"/>
    </row>
    <row r="83" spans="1:91" s="2" customFormat="1" ht="6.95" customHeight="1">
      <c r="A83" s="32"/>
      <c r="B83" s="33"/>
      <c r="C83" s="32"/>
      <c r="D83" s="32"/>
      <c r="E83" s="32"/>
      <c r="F83" s="32"/>
      <c r="G83" s="32"/>
      <c r="H83" s="32"/>
      <c r="I83" s="32"/>
      <c r="J83" s="32"/>
      <c r="K83" s="32"/>
      <c r="L83" s="32"/>
      <c r="M83" s="32"/>
      <c r="N83" s="32"/>
      <c r="O83" s="32"/>
      <c r="P83" s="32"/>
      <c r="Q83" s="32"/>
      <c r="R83" s="3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  <c r="AF83" s="32"/>
      <c r="AG83" s="32"/>
      <c r="AH83" s="32"/>
      <c r="AI83" s="32"/>
      <c r="AJ83" s="32"/>
      <c r="AK83" s="32"/>
      <c r="AL83" s="32"/>
      <c r="AM83" s="32"/>
      <c r="AN83" s="32"/>
      <c r="AO83" s="32"/>
      <c r="AP83" s="32"/>
      <c r="AQ83" s="32"/>
      <c r="AR83" s="33"/>
      <c r="BE83" s="32"/>
    </row>
    <row r="84" spans="1:91" s="4" customFormat="1" ht="12" customHeight="1">
      <c r="B84" s="51"/>
      <c r="C84" s="27" t="s">
        <v>13</v>
      </c>
      <c r="L84" s="4">
        <f>K5</f>
        <v>0</v>
      </c>
      <c r="AR84" s="51"/>
    </row>
    <row r="85" spans="1:91" s="5" customFormat="1" ht="36.950000000000003" customHeight="1">
      <c r="B85" s="52"/>
      <c r="C85" s="53" t="s">
        <v>16</v>
      </c>
      <c r="L85" s="210" t="str">
        <f>K6</f>
        <v>Společný pás pro cyklisty a chodce ul. M.Alše - I.etapa</v>
      </c>
      <c r="M85" s="211"/>
      <c r="N85" s="211"/>
      <c r="O85" s="211"/>
      <c r="P85" s="211"/>
      <c r="Q85" s="211"/>
      <c r="R85" s="211"/>
      <c r="S85" s="211"/>
      <c r="T85" s="211"/>
      <c r="U85" s="211"/>
      <c r="V85" s="211"/>
      <c r="W85" s="211"/>
      <c r="X85" s="211"/>
      <c r="Y85" s="211"/>
      <c r="Z85" s="211"/>
      <c r="AA85" s="211"/>
      <c r="AB85" s="211"/>
      <c r="AC85" s="211"/>
      <c r="AD85" s="211"/>
      <c r="AE85" s="211"/>
      <c r="AF85" s="211"/>
      <c r="AG85" s="211"/>
      <c r="AH85" s="211"/>
      <c r="AI85" s="211"/>
      <c r="AJ85" s="211"/>
      <c r="AK85" s="211"/>
      <c r="AL85" s="211"/>
      <c r="AM85" s="211"/>
      <c r="AN85" s="211"/>
      <c r="AO85" s="211"/>
      <c r="AR85" s="52"/>
    </row>
    <row r="86" spans="1:91" s="2" customFormat="1" ht="6.95" customHeight="1">
      <c r="A86" s="32"/>
      <c r="B86" s="33"/>
      <c r="C86" s="32"/>
      <c r="D86" s="32"/>
      <c r="E86" s="32"/>
      <c r="F86" s="32"/>
      <c r="G86" s="32"/>
      <c r="H86" s="32"/>
      <c r="I86" s="32"/>
      <c r="J86" s="32"/>
      <c r="K86" s="32"/>
      <c r="L86" s="32"/>
      <c r="M86" s="32"/>
      <c r="N86" s="32"/>
      <c r="O86" s="32"/>
      <c r="P86" s="32"/>
      <c r="Q86" s="32"/>
      <c r="R86" s="3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  <c r="AF86" s="32"/>
      <c r="AG86" s="32"/>
      <c r="AH86" s="32"/>
      <c r="AI86" s="32"/>
      <c r="AJ86" s="32"/>
      <c r="AK86" s="32"/>
      <c r="AL86" s="32"/>
      <c r="AM86" s="32"/>
      <c r="AN86" s="32"/>
      <c r="AO86" s="32"/>
      <c r="AP86" s="32"/>
      <c r="AQ86" s="32"/>
      <c r="AR86" s="33"/>
      <c r="BE86" s="32"/>
    </row>
    <row r="87" spans="1:91" s="2" customFormat="1" ht="12" customHeight="1">
      <c r="A87" s="32"/>
      <c r="B87" s="33"/>
      <c r="C87" s="27" t="s">
        <v>20</v>
      </c>
      <c r="D87" s="32"/>
      <c r="E87" s="32"/>
      <c r="F87" s="32"/>
      <c r="G87" s="32"/>
      <c r="H87" s="32"/>
      <c r="I87" s="32"/>
      <c r="J87" s="32"/>
      <c r="K87" s="32"/>
      <c r="L87" s="54" t="str">
        <f>IF(K8="","",K8)</f>
        <v>Valašské Meziříčí</v>
      </c>
      <c r="M87" s="32"/>
      <c r="N87" s="32"/>
      <c r="O87" s="32"/>
      <c r="P87" s="32"/>
      <c r="Q87" s="32"/>
      <c r="R87" s="3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  <c r="AF87" s="32"/>
      <c r="AG87" s="32"/>
      <c r="AH87" s="32"/>
      <c r="AI87" s="27" t="s">
        <v>22</v>
      </c>
      <c r="AJ87" s="32"/>
      <c r="AK87" s="32"/>
      <c r="AL87" s="32"/>
      <c r="AM87" s="212" t="str">
        <f>IF(AN8= "","",AN8)</f>
        <v>13. 9. 2021</v>
      </c>
      <c r="AN87" s="212"/>
      <c r="AO87" s="32"/>
      <c r="AP87" s="32"/>
      <c r="AQ87" s="32"/>
      <c r="AR87" s="33"/>
      <c r="BE87" s="32"/>
    </row>
    <row r="88" spans="1:91" s="2" customFormat="1" ht="6.95" customHeight="1">
      <c r="A88" s="32"/>
      <c r="B88" s="33"/>
      <c r="C88" s="32"/>
      <c r="D88" s="32"/>
      <c r="E88" s="32"/>
      <c r="F88" s="32"/>
      <c r="G88" s="32"/>
      <c r="H88" s="32"/>
      <c r="I88" s="32"/>
      <c r="J88" s="32"/>
      <c r="K88" s="32"/>
      <c r="L88" s="32"/>
      <c r="M88" s="32"/>
      <c r="N88" s="32"/>
      <c r="O88" s="32"/>
      <c r="P88" s="32"/>
      <c r="Q88" s="32"/>
      <c r="R88" s="3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  <c r="AF88" s="32"/>
      <c r="AG88" s="32"/>
      <c r="AH88" s="32"/>
      <c r="AI88" s="32"/>
      <c r="AJ88" s="32"/>
      <c r="AK88" s="32"/>
      <c r="AL88" s="32"/>
      <c r="AM88" s="32"/>
      <c r="AN88" s="32"/>
      <c r="AO88" s="32"/>
      <c r="AP88" s="32"/>
      <c r="AQ88" s="32"/>
      <c r="AR88" s="33"/>
      <c r="BE88" s="32"/>
    </row>
    <row r="89" spans="1:91" s="2" customFormat="1" ht="15.2" customHeight="1">
      <c r="A89" s="32"/>
      <c r="B89" s="33"/>
      <c r="C89" s="27" t="s">
        <v>24</v>
      </c>
      <c r="D89" s="32"/>
      <c r="E89" s="32"/>
      <c r="F89" s="32"/>
      <c r="G89" s="32"/>
      <c r="H89" s="32"/>
      <c r="I89" s="32"/>
      <c r="J89" s="32"/>
      <c r="K89" s="32"/>
      <c r="L89" s="4" t="str">
        <f>IF(E11= "","",E11)</f>
        <v>Město Valašské Meziříčí</v>
      </c>
      <c r="M89" s="32"/>
      <c r="N89" s="32"/>
      <c r="O89" s="32"/>
      <c r="P89" s="32"/>
      <c r="Q89" s="32"/>
      <c r="R89" s="3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  <c r="AF89" s="32"/>
      <c r="AG89" s="32"/>
      <c r="AH89" s="32"/>
      <c r="AI89" s="27" t="s">
        <v>30</v>
      </c>
      <c r="AJ89" s="32"/>
      <c r="AK89" s="32"/>
      <c r="AL89" s="32"/>
      <c r="AM89" s="217" t="str">
        <f>IF(E17="","",E17)</f>
        <v>Ing.Pavel Čunek</v>
      </c>
      <c r="AN89" s="218"/>
      <c r="AO89" s="218"/>
      <c r="AP89" s="218"/>
      <c r="AQ89" s="32"/>
      <c r="AR89" s="33"/>
      <c r="AS89" s="213" t="s">
        <v>56</v>
      </c>
      <c r="AT89" s="214"/>
      <c r="AU89" s="56"/>
      <c r="AV89" s="56"/>
      <c r="AW89" s="56"/>
      <c r="AX89" s="56"/>
      <c r="AY89" s="56"/>
      <c r="AZ89" s="56"/>
      <c r="BA89" s="56"/>
      <c r="BB89" s="56"/>
      <c r="BC89" s="56"/>
      <c r="BD89" s="57"/>
      <c r="BE89" s="32"/>
    </row>
    <row r="90" spans="1:91" s="2" customFormat="1" ht="15.2" customHeight="1">
      <c r="A90" s="32"/>
      <c r="B90" s="33"/>
      <c r="C90" s="27" t="s">
        <v>28</v>
      </c>
      <c r="D90" s="32"/>
      <c r="E90" s="32"/>
      <c r="F90" s="32"/>
      <c r="G90" s="32"/>
      <c r="H90" s="32"/>
      <c r="I90" s="32"/>
      <c r="J90" s="32"/>
      <c r="K90" s="32"/>
      <c r="L90" s="4" t="str">
        <f>IF(E14= "Vyplň údaj","",E14)</f>
        <v/>
      </c>
      <c r="M90" s="32"/>
      <c r="N90" s="32"/>
      <c r="O90" s="32"/>
      <c r="P90" s="32"/>
      <c r="Q90" s="32"/>
      <c r="R90" s="3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  <c r="AF90" s="32"/>
      <c r="AG90" s="32"/>
      <c r="AH90" s="32"/>
      <c r="AI90" s="27" t="s">
        <v>33</v>
      </c>
      <c r="AJ90" s="32"/>
      <c r="AK90" s="32"/>
      <c r="AL90" s="32"/>
      <c r="AM90" s="217" t="str">
        <f>IF(E20="","",E20)</f>
        <v>Fajfrová Irena</v>
      </c>
      <c r="AN90" s="218"/>
      <c r="AO90" s="218"/>
      <c r="AP90" s="218"/>
      <c r="AQ90" s="32"/>
      <c r="AR90" s="33"/>
      <c r="AS90" s="215"/>
      <c r="AT90" s="216"/>
      <c r="AU90" s="58"/>
      <c r="AV90" s="58"/>
      <c r="AW90" s="58"/>
      <c r="AX90" s="58"/>
      <c r="AY90" s="58"/>
      <c r="AZ90" s="58"/>
      <c r="BA90" s="58"/>
      <c r="BB90" s="58"/>
      <c r="BC90" s="58"/>
      <c r="BD90" s="59"/>
      <c r="BE90" s="32"/>
    </row>
    <row r="91" spans="1:91" s="2" customFormat="1" ht="10.9" customHeight="1">
      <c r="A91" s="32"/>
      <c r="B91" s="33"/>
      <c r="C91" s="32"/>
      <c r="D91" s="32"/>
      <c r="E91" s="32"/>
      <c r="F91" s="32"/>
      <c r="G91" s="32"/>
      <c r="H91" s="32"/>
      <c r="I91" s="32"/>
      <c r="J91" s="32"/>
      <c r="K91" s="32"/>
      <c r="L91" s="32"/>
      <c r="M91" s="32"/>
      <c r="N91" s="32"/>
      <c r="O91" s="32"/>
      <c r="P91" s="32"/>
      <c r="Q91" s="32"/>
      <c r="R91" s="3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  <c r="AF91" s="32"/>
      <c r="AG91" s="32"/>
      <c r="AH91" s="32"/>
      <c r="AI91" s="32"/>
      <c r="AJ91" s="32"/>
      <c r="AK91" s="32"/>
      <c r="AL91" s="32"/>
      <c r="AM91" s="32"/>
      <c r="AN91" s="32"/>
      <c r="AO91" s="32"/>
      <c r="AP91" s="32"/>
      <c r="AQ91" s="32"/>
      <c r="AR91" s="33"/>
      <c r="AS91" s="215"/>
      <c r="AT91" s="216"/>
      <c r="AU91" s="58"/>
      <c r="AV91" s="58"/>
      <c r="AW91" s="58"/>
      <c r="AX91" s="58"/>
      <c r="AY91" s="58"/>
      <c r="AZ91" s="58"/>
      <c r="BA91" s="58"/>
      <c r="BB91" s="58"/>
      <c r="BC91" s="58"/>
      <c r="BD91" s="59"/>
      <c r="BE91" s="32"/>
    </row>
    <row r="92" spans="1:91" s="2" customFormat="1" ht="29.25" customHeight="1">
      <c r="A92" s="32"/>
      <c r="B92" s="33"/>
      <c r="C92" s="219" t="s">
        <v>57</v>
      </c>
      <c r="D92" s="220"/>
      <c r="E92" s="220"/>
      <c r="F92" s="220"/>
      <c r="G92" s="220"/>
      <c r="H92" s="60"/>
      <c r="I92" s="222" t="s">
        <v>58</v>
      </c>
      <c r="J92" s="220"/>
      <c r="K92" s="220"/>
      <c r="L92" s="220"/>
      <c r="M92" s="220"/>
      <c r="N92" s="220"/>
      <c r="O92" s="220"/>
      <c r="P92" s="220"/>
      <c r="Q92" s="220"/>
      <c r="R92" s="220"/>
      <c r="S92" s="220"/>
      <c r="T92" s="220"/>
      <c r="U92" s="220"/>
      <c r="V92" s="220"/>
      <c r="W92" s="220"/>
      <c r="X92" s="220"/>
      <c r="Y92" s="220"/>
      <c r="Z92" s="220"/>
      <c r="AA92" s="220"/>
      <c r="AB92" s="220"/>
      <c r="AC92" s="220"/>
      <c r="AD92" s="220"/>
      <c r="AE92" s="220"/>
      <c r="AF92" s="220"/>
      <c r="AG92" s="221" t="s">
        <v>59</v>
      </c>
      <c r="AH92" s="220"/>
      <c r="AI92" s="220"/>
      <c r="AJ92" s="220"/>
      <c r="AK92" s="220"/>
      <c r="AL92" s="220"/>
      <c r="AM92" s="220"/>
      <c r="AN92" s="222" t="s">
        <v>60</v>
      </c>
      <c r="AO92" s="220"/>
      <c r="AP92" s="223"/>
      <c r="AQ92" s="61" t="s">
        <v>61</v>
      </c>
      <c r="AR92" s="33"/>
      <c r="AS92" s="62" t="s">
        <v>62</v>
      </c>
      <c r="AT92" s="63" t="s">
        <v>63</v>
      </c>
      <c r="AU92" s="63" t="s">
        <v>64</v>
      </c>
      <c r="AV92" s="63" t="s">
        <v>65</v>
      </c>
      <c r="AW92" s="63" t="s">
        <v>66</v>
      </c>
      <c r="AX92" s="63" t="s">
        <v>67</v>
      </c>
      <c r="AY92" s="63" t="s">
        <v>68</v>
      </c>
      <c r="AZ92" s="63" t="s">
        <v>69</v>
      </c>
      <c r="BA92" s="63" t="s">
        <v>70</v>
      </c>
      <c r="BB92" s="63" t="s">
        <v>71</v>
      </c>
      <c r="BC92" s="63" t="s">
        <v>72</v>
      </c>
      <c r="BD92" s="64" t="s">
        <v>73</v>
      </c>
      <c r="BE92" s="32"/>
    </row>
    <row r="93" spans="1:91" s="2" customFormat="1" ht="10.9" customHeight="1">
      <c r="A93" s="32"/>
      <c r="B93" s="33"/>
      <c r="C93" s="32"/>
      <c r="D93" s="32"/>
      <c r="E93" s="32"/>
      <c r="F93" s="32"/>
      <c r="G93" s="32"/>
      <c r="H93" s="32"/>
      <c r="I93" s="32"/>
      <c r="J93" s="32"/>
      <c r="K93" s="32"/>
      <c r="L93" s="32"/>
      <c r="M93" s="32"/>
      <c r="N93" s="32"/>
      <c r="O93" s="32"/>
      <c r="P93" s="32"/>
      <c r="Q93" s="32"/>
      <c r="R93" s="3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  <c r="AF93" s="32"/>
      <c r="AG93" s="32"/>
      <c r="AH93" s="32"/>
      <c r="AI93" s="32"/>
      <c r="AJ93" s="32"/>
      <c r="AK93" s="32"/>
      <c r="AL93" s="32"/>
      <c r="AM93" s="32"/>
      <c r="AN93" s="32"/>
      <c r="AO93" s="32"/>
      <c r="AP93" s="32"/>
      <c r="AQ93" s="32"/>
      <c r="AR93" s="33"/>
      <c r="AS93" s="65"/>
      <c r="AT93" s="66"/>
      <c r="AU93" s="66"/>
      <c r="AV93" s="66"/>
      <c r="AW93" s="66"/>
      <c r="AX93" s="66"/>
      <c r="AY93" s="66"/>
      <c r="AZ93" s="66"/>
      <c r="BA93" s="66"/>
      <c r="BB93" s="66"/>
      <c r="BC93" s="66"/>
      <c r="BD93" s="67"/>
      <c r="BE93" s="32"/>
    </row>
    <row r="94" spans="1:91" s="6" customFormat="1" ht="32.450000000000003" customHeight="1">
      <c r="B94" s="68"/>
      <c r="C94" s="69" t="s">
        <v>74</v>
      </c>
      <c r="D94" s="70"/>
      <c r="E94" s="70"/>
      <c r="F94" s="70"/>
      <c r="G94" s="70"/>
      <c r="H94" s="70"/>
      <c r="I94" s="70"/>
      <c r="J94" s="70"/>
      <c r="K94" s="70"/>
      <c r="L94" s="70"/>
      <c r="M94" s="70"/>
      <c r="N94" s="70"/>
      <c r="O94" s="70"/>
      <c r="P94" s="70"/>
      <c r="Q94" s="70"/>
      <c r="R94" s="70"/>
      <c r="S94" s="70"/>
      <c r="T94" s="70"/>
      <c r="U94" s="70"/>
      <c r="V94" s="70"/>
      <c r="W94" s="70"/>
      <c r="X94" s="70"/>
      <c r="Y94" s="70"/>
      <c r="Z94" s="70"/>
      <c r="AA94" s="70"/>
      <c r="AB94" s="70"/>
      <c r="AC94" s="70"/>
      <c r="AD94" s="70"/>
      <c r="AE94" s="70"/>
      <c r="AF94" s="70"/>
      <c r="AG94" s="231">
        <f>ROUND(AG95+AG99,2)</f>
        <v>0</v>
      </c>
      <c r="AH94" s="231"/>
      <c r="AI94" s="231"/>
      <c r="AJ94" s="231"/>
      <c r="AK94" s="231"/>
      <c r="AL94" s="231"/>
      <c r="AM94" s="231"/>
      <c r="AN94" s="232">
        <f t="shared" ref="AN94:AN103" si="0">SUM(AG94,AT94)</f>
        <v>0</v>
      </c>
      <c r="AO94" s="232"/>
      <c r="AP94" s="232"/>
      <c r="AQ94" s="72" t="s">
        <v>1</v>
      </c>
      <c r="AR94" s="68"/>
      <c r="AS94" s="73">
        <f>ROUND(AS95+AS99,2)</f>
        <v>0</v>
      </c>
      <c r="AT94" s="74">
        <f t="shared" ref="AT94:AT103" si="1">ROUND(SUM(AV94:AW94),2)</f>
        <v>0</v>
      </c>
      <c r="AU94" s="75">
        <f>ROUND(AU95+AU99,5)</f>
        <v>0</v>
      </c>
      <c r="AV94" s="74">
        <f>ROUND(AZ94*L29,2)</f>
        <v>0</v>
      </c>
      <c r="AW94" s="74">
        <f>ROUND(BA94*L30,2)</f>
        <v>0</v>
      </c>
      <c r="AX94" s="74">
        <f>ROUND(BB94*L29,2)</f>
        <v>0</v>
      </c>
      <c r="AY94" s="74">
        <f>ROUND(BC94*L30,2)</f>
        <v>0</v>
      </c>
      <c r="AZ94" s="74">
        <f>ROUND(AZ95+AZ99,2)</f>
        <v>0</v>
      </c>
      <c r="BA94" s="74">
        <f>ROUND(BA95+BA99,2)</f>
        <v>0</v>
      </c>
      <c r="BB94" s="74">
        <f>ROUND(BB95+BB99,2)</f>
        <v>0</v>
      </c>
      <c r="BC94" s="74">
        <f>ROUND(BC95+BC99,2)</f>
        <v>0</v>
      </c>
      <c r="BD94" s="76">
        <f>ROUND(BD95+BD99,2)</f>
        <v>0</v>
      </c>
      <c r="BS94" s="77" t="s">
        <v>75</v>
      </c>
      <c r="BT94" s="77" t="s">
        <v>76</v>
      </c>
      <c r="BU94" s="78" t="s">
        <v>77</v>
      </c>
      <c r="BV94" s="77" t="s">
        <v>78</v>
      </c>
      <c r="BW94" s="77" t="s">
        <v>4</v>
      </c>
      <c r="BX94" s="77" t="s">
        <v>79</v>
      </c>
      <c r="CL94" s="77" t="s">
        <v>1</v>
      </c>
    </row>
    <row r="95" spans="1:91" s="7" customFormat="1" ht="16.5" customHeight="1">
      <c r="B95" s="79"/>
      <c r="C95" s="80"/>
      <c r="D95" s="227" t="s">
        <v>80</v>
      </c>
      <c r="E95" s="227"/>
      <c r="F95" s="227"/>
      <c r="G95" s="227"/>
      <c r="H95" s="227"/>
      <c r="I95" s="81"/>
      <c r="J95" s="227" t="s">
        <v>81</v>
      </c>
      <c r="K95" s="227"/>
      <c r="L95" s="227"/>
      <c r="M95" s="227"/>
      <c r="N95" s="227"/>
      <c r="O95" s="227"/>
      <c r="P95" s="227"/>
      <c r="Q95" s="227"/>
      <c r="R95" s="227"/>
      <c r="S95" s="227"/>
      <c r="T95" s="227"/>
      <c r="U95" s="227"/>
      <c r="V95" s="227"/>
      <c r="W95" s="227"/>
      <c r="X95" s="227"/>
      <c r="Y95" s="227"/>
      <c r="Z95" s="227"/>
      <c r="AA95" s="227"/>
      <c r="AB95" s="227"/>
      <c r="AC95" s="227"/>
      <c r="AD95" s="227"/>
      <c r="AE95" s="227"/>
      <c r="AF95" s="227"/>
      <c r="AG95" s="224">
        <f>ROUND(SUM(AG96:AG98),2)</f>
        <v>0</v>
      </c>
      <c r="AH95" s="225"/>
      <c r="AI95" s="225"/>
      <c r="AJ95" s="225"/>
      <c r="AK95" s="225"/>
      <c r="AL95" s="225"/>
      <c r="AM95" s="225"/>
      <c r="AN95" s="226">
        <f t="shared" si="0"/>
        <v>0</v>
      </c>
      <c r="AO95" s="225"/>
      <c r="AP95" s="225"/>
      <c r="AQ95" s="82" t="s">
        <v>82</v>
      </c>
      <c r="AR95" s="79"/>
      <c r="AS95" s="83">
        <f>ROUND(SUM(AS96:AS98),2)</f>
        <v>0</v>
      </c>
      <c r="AT95" s="84">
        <f t="shared" si="1"/>
        <v>0</v>
      </c>
      <c r="AU95" s="85">
        <f>ROUND(SUM(AU96:AU98),5)</f>
        <v>0</v>
      </c>
      <c r="AV95" s="84">
        <f>ROUND(AZ95*L29,2)</f>
        <v>0</v>
      </c>
      <c r="AW95" s="84">
        <f>ROUND(BA95*L30,2)</f>
        <v>0</v>
      </c>
      <c r="AX95" s="84">
        <f>ROUND(BB95*L29,2)</f>
        <v>0</v>
      </c>
      <c r="AY95" s="84">
        <f>ROUND(BC95*L30,2)</f>
        <v>0</v>
      </c>
      <c r="AZ95" s="84">
        <f>ROUND(SUM(AZ96:AZ98),2)</f>
        <v>0</v>
      </c>
      <c r="BA95" s="84">
        <f>ROUND(SUM(BA96:BA98),2)</f>
        <v>0</v>
      </c>
      <c r="BB95" s="84">
        <f>ROUND(SUM(BB96:BB98),2)</f>
        <v>0</v>
      </c>
      <c r="BC95" s="84">
        <f>ROUND(SUM(BC96:BC98),2)</f>
        <v>0</v>
      </c>
      <c r="BD95" s="86">
        <f>ROUND(SUM(BD96:BD98),2)</f>
        <v>0</v>
      </c>
      <c r="BS95" s="87" t="s">
        <v>75</v>
      </c>
      <c r="BT95" s="87" t="s">
        <v>83</v>
      </c>
      <c r="BU95" s="87" t="s">
        <v>77</v>
      </c>
      <c r="BV95" s="87" t="s">
        <v>78</v>
      </c>
      <c r="BW95" s="87" t="s">
        <v>84</v>
      </c>
      <c r="BX95" s="87" t="s">
        <v>4</v>
      </c>
      <c r="CL95" s="87" t="s">
        <v>1</v>
      </c>
      <c r="CM95" s="87" t="s">
        <v>85</v>
      </c>
    </row>
    <row r="96" spans="1:91" s="4" customFormat="1" ht="23.25" customHeight="1">
      <c r="A96" s="88" t="s">
        <v>86</v>
      </c>
      <c r="B96" s="51"/>
      <c r="C96" s="10"/>
      <c r="D96" s="10"/>
      <c r="E96" s="230" t="s">
        <v>87</v>
      </c>
      <c r="F96" s="230"/>
      <c r="G96" s="230"/>
      <c r="H96" s="230"/>
      <c r="I96" s="230"/>
      <c r="J96" s="10"/>
      <c r="K96" s="230" t="s">
        <v>88</v>
      </c>
      <c r="L96" s="230"/>
      <c r="M96" s="230"/>
      <c r="N96" s="230"/>
      <c r="O96" s="230"/>
      <c r="P96" s="230"/>
      <c r="Q96" s="230"/>
      <c r="R96" s="230"/>
      <c r="S96" s="230"/>
      <c r="T96" s="230"/>
      <c r="U96" s="230"/>
      <c r="V96" s="230"/>
      <c r="W96" s="230"/>
      <c r="X96" s="230"/>
      <c r="Y96" s="230"/>
      <c r="Z96" s="230"/>
      <c r="AA96" s="230"/>
      <c r="AB96" s="230"/>
      <c r="AC96" s="230"/>
      <c r="AD96" s="230"/>
      <c r="AE96" s="230"/>
      <c r="AF96" s="230"/>
      <c r="AG96" s="228">
        <f>'001 - SO 101 Společný pás...'!J32</f>
        <v>0</v>
      </c>
      <c r="AH96" s="229"/>
      <c r="AI96" s="229"/>
      <c r="AJ96" s="229"/>
      <c r="AK96" s="229"/>
      <c r="AL96" s="229"/>
      <c r="AM96" s="229"/>
      <c r="AN96" s="228">
        <f t="shared" si="0"/>
        <v>0</v>
      </c>
      <c r="AO96" s="229"/>
      <c r="AP96" s="229"/>
      <c r="AQ96" s="89" t="s">
        <v>89</v>
      </c>
      <c r="AR96" s="51"/>
      <c r="AS96" s="90">
        <v>0</v>
      </c>
      <c r="AT96" s="91">
        <f t="shared" si="1"/>
        <v>0</v>
      </c>
      <c r="AU96" s="92">
        <f>'001 - SO 101 Společný pás...'!P127</f>
        <v>0</v>
      </c>
      <c r="AV96" s="91">
        <f>'001 - SO 101 Společný pás...'!J35</f>
        <v>0</v>
      </c>
      <c r="AW96" s="91">
        <f>'001 - SO 101 Společný pás...'!J36</f>
        <v>0</v>
      </c>
      <c r="AX96" s="91">
        <f>'001 - SO 101 Společný pás...'!J37</f>
        <v>0</v>
      </c>
      <c r="AY96" s="91">
        <f>'001 - SO 101 Společný pás...'!J38</f>
        <v>0</v>
      </c>
      <c r="AZ96" s="91">
        <f>'001 - SO 101 Společný pás...'!F35</f>
        <v>0</v>
      </c>
      <c r="BA96" s="91">
        <f>'001 - SO 101 Společný pás...'!F36</f>
        <v>0</v>
      </c>
      <c r="BB96" s="91">
        <f>'001 - SO 101 Společný pás...'!F37</f>
        <v>0</v>
      </c>
      <c r="BC96" s="91">
        <f>'001 - SO 101 Společný pás...'!F38</f>
        <v>0</v>
      </c>
      <c r="BD96" s="93">
        <f>'001 - SO 101 Společný pás...'!F39</f>
        <v>0</v>
      </c>
      <c r="BT96" s="25" t="s">
        <v>85</v>
      </c>
      <c r="BV96" s="25" t="s">
        <v>78</v>
      </c>
      <c r="BW96" s="25" t="s">
        <v>90</v>
      </c>
      <c r="BX96" s="25" t="s">
        <v>84</v>
      </c>
      <c r="CL96" s="25" t="s">
        <v>1</v>
      </c>
    </row>
    <row r="97" spans="1:91" s="4" customFormat="1" ht="16.5" customHeight="1">
      <c r="A97" s="88" t="s">
        <v>86</v>
      </c>
      <c r="B97" s="51"/>
      <c r="C97" s="10"/>
      <c r="D97" s="10"/>
      <c r="E97" s="230" t="s">
        <v>91</v>
      </c>
      <c r="F97" s="230"/>
      <c r="G97" s="230"/>
      <c r="H97" s="230"/>
      <c r="I97" s="230"/>
      <c r="J97" s="10"/>
      <c r="K97" s="230" t="s">
        <v>92</v>
      </c>
      <c r="L97" s="230"/>
      <c r="M97" s="230"/>
      <c r="N97" s="230"/>
      <c r="O97" s="230"/>
      <c r="P97" s="230"/>
      <c r="Q97" s="230"/>
      <c r="R97" s="230"/>
      <c r="S97" s="230"/>
      <c r="T97" s="230"/>
      <c r="U97" s="230"/>
      <c r="V97" s="230"/>
      <c r="W97" s="230"/>
      <c r="X97" s="230"/>
      <c r="Y97" s="230"/>
      <c r="Z97" s="230"/>
      <c r="AA97" s="230"/>
      <c r="AB97" s="230"/>
      <c r="AC97" s="230"/>
      <c r="AD97" s="230"/>
      <c r="AE97" s="230"/>
      <c r="AF97" s="230"/>
      <c r="AG97" s="228">
        <f>'002 - SO 301 Dešťová kana...'!J32</f>
        <v>0</v>
      </c>
      <c r="AH97" s="229"/>
      <c r="AI97" s="229"/>
      <c r="AJ97" s="229"/>
      <c r="AK97" s="229"/>
      <c r="AL97" s="229"/>
      <c r="AM97" s="229"/>
      <c r="AN97" s="228">
        <f t="shared" si="0"/>
        <v>0</v>
      </c>
      <c r="AO97" s="229"/>
      <c r="AP97" s="229"/>
      <c r="AQ97" s="89" t="s">
        <v>89</v>
      </c>
      <c r="AR97" s="51"/>
      <c r="AS97" s="90">
        <v>0</v>
      </c>
      <c r="AT97" s="91">
        <f t="shared" si="1"/>
        <v>0</v>
      </c>
      <c r="AU97" s="92">
        <f>'002 - SO 301 Dešťová kana...'!P128</f>
        <v>0</v>
      </c>
      <c r="AV97" s="91">
        <f>'002 - SO 301 Dešťová kana...'!J35</f>
        <v>0</v>
      </c>
      <c r="AW97" s="91">
        <f>'002 - SO 301 Dešťová kana...'!J36</f>
        <v>0</v>
      </c>
      <c r="AX97" s="91">
        <f>'002 - SO 301 Dešťová kana...'!J37</f>
        <v>0</v>
      </c>
      <c r="AY97" s="91">
        <f>'002 - SO 301 Dešťová kana...'!J38</f>
        <v>0</v>
      </c>
      <c r="AZ97" s="91">
        <f>'002 - SO 301 Dešťová kana...'!F35</f>
        <v>0</v>
      </c>
      <c r="BA97" s="91">
        <f>'002 - SO 301 Dešťová kana...'!F36</f>
        <v>0</v>
      </c>
      <c r="BB97" s="91">
        <f>'002 - SO 301 Dešťová kana...'!F37</f>
        <v>0</v>
      </c>
      <c r="BC97" s="91">
        <f>'002 - SO 301 Dešťová kana...'!F38</f>
        <v>0</v>
      </c>
      <c r="BD97" s="93">
        <f>'002 - SO 301 Dešťová kana...'!F39</f>
        <v>0</v>
      </c>
      <c r="BT97" s="25" t="s">
        <v>85</v>
      </c>
      <c r="BV97" s="25" t="s">
        <v>78</v>
      </c>
      <c r="BW97" s="25" t="s">
        <v>93</v>
      </c>
      <c r="BX97" s="25" t="s">
        <v>84</v>
      </c>
      <c r="CL97" s="25" t="s">
        <v>1</v>
      </c>
    </row>
    <row r="98" spans="1:91" s="4" customFormat="1" ht="16.5" customHeight="1">
      <c r="A98" s="88" t="s">
        <v>86</v>
      </c>
      <c r="B98" s="51"/>
      <c r="C98" s="10"/>
      <c r="D98" s="10"/>
      <c r="E98" s="230" t="s">
        <v>94</v>
      </c>
      <c r="F98" s="230"/>
      <c r="G98" s="230"/>
      <c r="H98" s="230"/>
      <c r="I98" s="230"/>
      <c r="J98" s="10"/>
      <c r="K98" s="230" t="s">
        <v>95</v>
      </c>
      <c r="L98" s="230"/>
      <c r="M98" s="230"/>
      <c r="N98" s="230"/>
      <c r="O98" s="230"/>
      <c r="P98" s="230"/>
      <c r="Q98" s="230"/>
      <c r="R98" s="230"/>
      <c r="S98" s="230"/>
      <c r="T98" s="230"/>
      <c r="U98" s="230"/>
      <c r="V98" s="230"/>
      <c r="W98" s="230"/>
      <c r="X98" s="230"/>
      <c r="Y98" s="230"/>
      <c r="Z98" s="230"/>
      <c r="AA98" s="230"/>
      <c r="AB98" s="230"/>
      <c r="AC98" s="230"/>
      <c r="AD98" s="230"/>
      <c r="AE98" s="230"/>
      <c r="AF98" s="230"/>
      <c r="AG98" s="228">
        <f>'021 - Vedlejší rozpočtové...'!J32</f>
        <v>0</v>
      </c>
      <c r="AH98" s="229"/>
      <c r="AI98" s="229"/>
      <c r="AJ98" s="229"/>
      <c r="AK98" s="229"/>
      <c r="AL98" s="229"/>
      <c r="AM98" s="229"/>
      <c r="AN98" s="228">
        <f t="shared" si="0"/>
        <v>0</v>
      </c>
      <c r="AO98" s="229"/>
      <c r="AP98" s="229"/>
      <c r="AQ98" s="89" t="s">
        <v>89</v>
      </c>
      <c r="AR98" s="51"/>
      <c r="AS98" s="90">
        <v>0</v>
      </c>
      <c r="AT98" s="91">
        <f t="shared" si="1"/>
        <v>0</v>
      </c>
      <c r="AU98" s="92">
        <f>'021 - Vedlejší rozpočtové...'!P123</f>
        <v>0</v>
      </c>
      <c r="AV98" s="91">
        <f>'021 - Vedlejší rozpočtové...'!J35</f>
        <v>0</v>
      </c>
      <c r="AW98" s="91">
        <f>'021 - Vedlejší rozpočtové...'!J36</f>
        <v>0</v>
      </c>
      <c r="AX98" s="91">
        <f>'021 - Vedlejší rozpočtové...'!J37</f>
        <v>0</v>
      </c>
      <c r="AY98" s="91">
        <f>'021 - Vedlejší rozpočtové...'!J38</f>
        <v>0</v>
      </c>
      <c r="AZ98" s="91">
        <f>'021 - Vedlejší rozpočtové...'!F35</f>
        <v>0</v>
      </c>
      <c r="BA98" s="91">
        <f>'021 - Vedlejší rozpočtové...'!F36</f>
        <v>0</v>
      </c>
      <c r="BB98" s="91">
        <f>'021 - Vedlejší rozpočtové...'!F37</f>
        <v>0</v>
      </c>
      <c r="BC98" s="91">
        <f>'021 - Vedlejší rozpočtové...'!F38</f>
        <v>0</v>
      </c>
      <c r="BD98" s="93">
        <f>'021 - Vedlejší rozpočtové...'!F39</f>
        <v>0</v>
      </c>
      <c r="BT98" s="25" t="s">
        <v>85</v>
      </c>
      <c r="BV98" s="25" t="s">
        <v>78</v>
      </c>
      <c r="BW98" s="25" t="s">
        <v>96</v>
      </c>
      <c r="BX98" s="25" t="s">
        <v>84</v>
      </c>
      <c r="CL98" s="25" t="s">
        <v>1</v>
      </c>
    </row>
    <row r="99" spans="1:91" s="7" customFormat="1" ht="16.5" customHeight="1">
      <c r="B99" s="79"/>
      <c r="C99" s="80"/>
      <c r="D99" s="227" t="s">
        <v>97</v>
      </c>
      <c r="E99" s="227"/>
      <c r="F99" s="227"/>
      <c r="G99" s="227"/>
      <c r="H99" s="227"/>
      <c r="I99" s="81"/>
      <c r="J99" s="227" t="s">
        <v>98</v>
      </c>
      <c r="K99" s="227"/>
      <c r="L99" s="227"/>
      <c r="M99" s="227"/>
      <c r="N99" s="227"/>
      <c r="O99" s="227"/>
      <c r="P99" s="227"/>
      <c r="Q99" s="227"/>
      <c r="R99" s="227"/>
      <c r="S99" s="227"/>
      <c r="T99" s="227"/>
      <c r="U99" s="227"/>
      <c r="V99" s="227"/>
      <c r="W99" s="227"/>
      <c r="X99" s="227"/>
      <c r="Y99" s="227"/>
      <c r="Z99" s="227"/>
      <c r="AA99" s="227"/>
      <c r="AB99" s="227"/>
      <c r="AC99" s="227"/>
      <c r="AD99" s="227"/>
      <c r="AE99" s="227"/>
      <c r="AF99" s="227"/>
      <c r="AG99" s="224">
        <f>ROUND(SUM(AG100:AG103),2)</f>
        <v>0</v>
      </c>
      <c r="AH99" s="225"/>
      <c r="AI99" s="225"/>
      <c r="AJ99" s="225"/>
      <c r="AK99" s="225"/>
      <c r="AL99" s="225"/>
      <c r="AM99" s="225"/>
      <c r="AN99" s="226">
        <f t="shared" si="0"/>
        <v>0</v>
      </c>
      <c r="AO99" s="225"/>
      <c r="AP99" s="225"/>
      <c r="AQ99" s="82" t="s">
        <v>82</v>
      </c>
      <c r="AR99" s="79"/>
      <c r="AS99" s="83">
        <f>ROUND(SUM(AS100:AS103),2)</f>
        <v>0</v>
      </c>
      <c r="AT99" s="84">
        <f t="shared" si="1"/>
        <v>0</v>
      </c>
      <c r="AU99" s="85">
        <f>ROUND(SUM(AU100:AU103),5)</f>
        <v>0</v>
      </c>
      <c r="AV99" s="84">
        <f>ROUND(AZ99*L29,2)</f>
        <v>0</v>
      </c>
      <c r="AW99" s="84">
        <f>ROUND(BA99*L30,2)</f>
        <v>0</v>
      </c>
      <c r="AX99" s="84">
        <f>ROUND(BB99*L29,2)</f>
        <v>0</v>
      </c>
      <c r="AY99" s="84">
        <f>ROUND(BC99*L30,2)</f>
        <v>0</v>
      </c>
      <c r="AZ99" s="84">
        <f>ROUND(SUM(AZ100:AZ103),2)</f>
        <v>0</v>
      </c>
      <c r="BA99" s="84">
        <f>ROUND(SUM(BA100:BA103),2)</f>
        <v>0</v>
      </c>
      <c r="BB99" s="84">
        <f>ROUND(SUM(BB100:BB103),2)</f>
        <v>0</v>
      </c>
      <c r="BC99" s="84">
        <f>ROUND(SUM(BC100:BC103),2)</f>
        <v>0</v>
      </c>
      <c r="BD99" s="86">
        <f>ROUND(SUM(BD100:BD103),2)</f>
        <v>0</v>
      </c>
      <c r="BS99" s="87" t="s">
        <v>75</v>
      </c>
      <c r="BT99" s="87" t="s">
        <v>83</v>
      </c>
      <c r="BU99" s="87" t="s">
        <v>77</v>
      </c>
      <c r="BV99" s="87" t="s">
        <v>78</v>
      </c>
      <c r="BW99" s="87" t="s">
        <v>99</v>
      </c>
      <c r="BX99" s="87" t="s">
        <v>4</v>
      </c>
      <c r="CL99" s="87" t="s">
        <v>1</v>
      </c>
      <c r="CM99" s="87" t="s">
        <v>85</v>
      </c>
    </row>
    <row r="100" spans="1:91" s="4" customFormat="1" ht="23.25" customHeight="1">
      <c r="A100" s="88" t="s">
        <v>86</v>
      </c>
      <c r="B100" s="51"/>
      <c r="C100" s="10"/>
      <c r="D100" s="10"/>
      <c r="E100" s="230" t="s">
        <v>100</v>
      </c>
      <c r="F100" s="230"/>
      <c r="G100" s="230"/>
      <c r="H100" s="230"/>
      <c r="I100" s="230"/>
      <c r="J100" s="10"/>
      <c r="K100" s="230" t="s">
        <v>88</v>
      </c>
      <c r="L100" s="230"/>
      <c r="M100" s="230"/>
      <c r="N100" s="230"/>
      <c r="O100" s="230"/>
      <c r="P100" s="230"/>
      <c r="Q100" s="230"/>
      <c r="R100" s="230"/>
      <c r="S100" s="230"/>
      <c r="T100" s="230"/>
      <c r="U100" s="230"/>
      <c r="V100" s="230"/>
      <c r="W100" s="230"/>
      <c r="X100" s="230"/>
      <c r="Y100" s="230"/>
      <c r="Z100" s="230"/>
      <c r="AA100" s="230"/>
      <c r="AB100" s="230"/>
      <c r="AC100" s="230"/>
      <c r="AD100" s="230"/>
      <c r="AE100" s="230"/>
      <c r="AF100" s="230"/>
      <c r="AG100" s="228">
        <f>'003 - SO 101 Společný pás...'!J32</f>
        <v>0</v>
      </c>
      <c r="AH100" s="229"/>
      <c r="AI100" s="229"/>
      <c r="AJ100" s="229"/>
      <c r="AK100" s="229"/>
      <c r="AL100" s="229"/>
      <c r="AM100" s="229"/>
      <c r="AN100" s="228">
        <f t="shared" si="0"/>
        <v>0</v>
      </c>
      <c r="AO100" s="229"/>
      <c r="AP100" s="229"/>
      <c r="AQ100" s="89" t="s">
        <v>89</v>
      </c>
      <c r="AR100" s="51"/>
      <c r="AS100" s="90">
        <v>0</v>
      </c>
      <c r="AT100" s="91">
        <f t="shared" si="1"/>
        <v>0</v>
      </c>
      <c r="AU100" s="92">
        <f>'003 - SO 101 Společný pás...'!P128</f>
        <v>0</v>
      </c>
      <c r="AV100" s="91">
        <f>'003 - SO 101 Společný pás...'!J35</f>
        <v>0</v>
      </c>
      <c r="AW100" s="91">
        <f>'003 - SO 101 Společný pás...'!J36</f>
        <v>0</v>
      </c>
      <c r="AX100" s="91">
        <f>'003 - SO 101 Společný pás...'!J37</f>
        <v>0</v>
      </c>
      <c r="AY100" s="91">
        <f>'003 - SO 101 Společný pás...'!J38</f>
        <v>0</v>
      </c>
      <c r="AZ100" s="91">
        <f>'003 - SO 101 Společný pás...'!F35</f>
        <v>0</v>
      </c>
      <c r="BA100" s="91">
        <f>'003 - SO 101 Společný pás...'!F36</f>
        <v>0</v>
      </c>
      <c r="BB100" s="91">
        <f>'003 - SO 101 Společný pás...'!F37</f>
        <v>0</v>
      </c>
      <c r="BC100" s="91">
        <f>'003 - SO 101 Společný pás...'!F38</f>
        <v>0</v>
      </c>
      <c r="BD100" s="93">
        <f>'003 - SO 101 Společný pás...'!F39</f>
        <v>0</v>
      </c>
      <c r="BT100" s="25" t="s">
        <v>85</v>
      </c>
      <c r="BV100" s="25" t="s">
        <v>78</v>
      </c>
      <c r="BW100" s="25" t="s">
        <v>101</v>
      </c>
      <c r="BX100" s="25" t="s">
        <v>99</v>
      </c>
      <c r="CL100" s="25" t="s">
        <v>1</v>
      </c>
    </row>
    <row r="101" spans="1:91" s="4" customFormat="1" ht="16.5" customHeight="1">
      <c r="A101" s="88" t="s">
        <v>86</v>
      </c>
      <c r="B101" s="51"/>
      <c r="C101" s="10"/>
      <c r="D101" s="10"/>
      <c r="E101" s="230" t="s">
        <v>102</v>
      </c>
      <c r="F101" s="230"/>
      <c r="G101" s="230"/>
      <c r="H101" s="230"/>
      <c r="I101" s="230"/>
      <c r="J101" s="10"/>
      <c r="K101" s="230" t="s">
        <v>92</v>
      </c>
      <c r="L101" s="230"/>
      <c r="M101" s="230"/>
      <c r="N101" s="230"/>
      <c r="O101" s="230"/>
      <c r="P101" s="230"/>
      <c r="Q101" s="230"/>
      <c r="R101" s="230"/>
      <c r="S101" s="230"/>
      <c r="T101" s="230"/>
      <c r="U101" s="230"/>
      <c r="V101" s="230"/>
      <c r="W101" s="230"/>
      <c r="X101" s="230"/>
      <c r="Y101" s="230"/>
      <c r="Z101" s="230"/>
      <c r="AA101" s="230"/>
      <c r="AB101" s="230"/>
      <c r="AC101" s="230"/>
      <c r="AD101" s="230"/>
      <c r="AE101" s="230"/>
      <c r="AF101" s="230"/>
      <c r="AG101" s="228">
        <f>'004 - SO 301 Dešťová kana...'!J32</f>
        <v>0</v>
      </c>
      <c r="AH101" s="229"/>
      <c r="AI101" s="229"/>
      <c r="AJ101" s="229"/>
      <c r="AK101" s="229"/>
      <c r="AL101" s="229"/>
      <c r="AM101" s="229"/>
      <c r="AN101" s="228">
        <f t="shared" si="0"/>
        <v>0</v>
      </c>
      <c r="AO101" s="229"/>
      <c r="AP101" s="229"/>
      <c r="AQ101" s="89" t="s">
        <v>89</v>
      </c>
      <c r="AR101" s="51"/>
      <c r="AS101" s="90">
        <v>0</v>
      </c>
      <c r="AT101" s="91">
        <f t="shared" si="1"/>
        <v>0</v>
      </c>
      <c r="AU101" s="92">
        <f>'004 - SO 301 Dešťová kana...'!P126</f>
        <v>0</v>
      </c>
      <c r="AV101" s="91">
        <f>'004 - SO 301 Dešťová kana...'!J35</f>
        <v>0</v>
      </c>
      <c r="AW101" s="91">
        <f>'004 - SO 301 Dešťová kana...'!J36</f>
        <v>0</v>
      </c>
      <c r="AX101" s="91">
        <f>'004 - SO 301 Dešťová kana...'!J37</f>
        <v>0</v>
      </c>
      <c r="AY101" s="91">
        <f>'004 - SO 301 Dešťová kana...'!J38</f>
        <v>0</v>
      </c>
      <c r="AZ101" s="91">
        <f>'004 - SO 301 Dešťová kana...'!F35</f>
        <v>0</v>
      </c>
      <c r="BA101" s="91">
        <f>'004 - SO 301 Dešťová kana...'!F36</f>
        <v>0</v>
      </c>
      <c r="BB101" s="91">
        <f>'004 - SO 301 Dešťová kana...'!F37</f>
        <v>0</v>
      </c>
      <c r="BC101" s="91">
        <f>'004 - SO 301 Dešťová kana...'!F38</f>
        <v>0</v>
      </c>
      <c r="BD101" s="93">
        <f>'004 - SO 301 Dešťová kana...'!F39</f>
        <v>0</v>
      </c>
      <c r="BT101" s="25" t="s">
        <v>85</v>
      </c>
      <c r="BV101" s="25" t="s">
        <v>78</v>
      </c>
      <c r="BW101" s="25" t="s">
        <v>103</v>
      </c>
      <c r="BX101" s="25" t="s">
        <v>99</v>
      </c>
      <c r="CL101" s="25" t="s">
        <v>1</v>
      </c>
    </row>
    <row r="102" spans="1:91" s="4" customFormat="1" ht="16.5" customHeight="1">
      <c r="A102" s="88" t="s">
        <v>86</v>
      </c>
      <c r="B102" s="51"/>
      <c r="C102" s="10"/>
      <c r="D102" s="10"/>
      <c r="E102" s="230" t="s">
        <v>104</v>
      </c>
      <c r="F102" s="230"/>
      <c r="G102" s="230"/>
      <c r="H102" s="230"/>
      <c r="I102" s="230"/>
      <c r="J102" s="10"/>
      <c r="K102" s="230" t="s">
        <v>105</v>
      </c>
      <c r="L102" s="230"/>
      <c r="M102" s="230"/>
      <c r="N102" s="230"/>
      <c r="O102" s="230"/>
      <c r="P102" s="230"/>
      <c r="Q102" s="230"/>
      <c r="R102" s="230"/>
      <c r="S102" s="230"/>
      <c r="T102" s="230"/>
      <c r="U102" s="230"/>
      <c r="V102" s="230"/>
      <c r="W102" s="230"/>
      <c r="X102" s="230"/>
      <c r="Y102" s="230"/>
      <c r="Z102" s="230"/>
      <c r="AA102" s="230"/>
      <c r="AB102" s="230"/>
      <c r="AC102" s="230"/>
      <c r="AD102" s="230"/>
      <c r="AE102" s="230"/>
      <c r="AF102" s="230"/>
      <c r="AG102" s="228">
        <f>'005 - SO 401 Veřejné osvě...'!J32</f>
        <v>0</v>
      </c>
      <c r="AH102" s="229"/>
      <c r="AI102" s="229"/>
      <c r="AJ102" s="229"/>
      <c r="AK102" s="229"/>
      <c r="AL102" s="229"/>
      <c r="AM102" s="229"/>
      <c r="AN102" s="228">
        <f t="shared" si="0"/>
        <v>0</v>
      </c>
      <c r="AO102" s="229"/>
      <c r="AP102" s="229"/>
      <c r="AQ102" s="89" t="s">
        <v>89</v>
      </c>
      <c r="AR102" s="51"/>
      <c r="AS102" s="90">
        <v>0</v>
      </c>
      <c r="AT102" s="91">
        <f t="shared" si="1"/>
        <v>0</v>
      </c>
      <c r="AU102" s="92">
        <f>'005 - SO 401 Veřejné osvě...'!P122</f>
        <v>0</v>
      </c>
      <c r="AV102" s="91">
        <f>'005 - SO 401 Veřejné osvě...'!J35</f>
        <v>0</v>
      </c>
      <c r="AW102" s="91">
        <f>'005 - SO 401 Veřejné osvě...'!J36</f>
        <v>0</v>
      </c>
      <c r="AX102" s="91">
        <f>'005 - SO 401 Veřejné osvě...'!J37</f>
        <v>0</v>
      </c>
      <c r="AY102" s="91">
        <f>'005 - SO 401 Veřejné osvě...'!J38</f>
        <v>0</v>
      </c>
      <c r="AZ102" s="91">
        <f>'005 - SO 401 Veřejné osvě...'!F35</f>
        <v>0</v>
      </c>
      <c r="BA102" s="91">
        <f>'005 - SO 401 Veřejné osvě...'!F36</f>
        <v>0</v>
      </c>
      <c r="BB102" s="91">
        <f>'005 - SO 401 Veřejné osvě...'!F37</f>
        <v>0</v>
      </c>
      <c r="BC102" s="91">
        <f>'005 - SO 401 Veřejné osvě...'!F38</f>
        <v>0</v>
      </c>
      <c r="BD102" s="93">
        <f>'005 - SO 401 Veřejné osvě...'!F39</f>
        <v>0</v>
      </c>
      <c r="BT102" s="25" t="s">
        <v>85</v>
      </c>
      <c r="BV102" s="25" t="s">
        <v>78</v>
      </c>
      <c r="BW102" s="25" t="s">
        <v>106</v>
      </c>
      <c r="BX102" s="25" t="s">
        <v>99</v>
      </c>
      <c r="CL102" s="25" t="s">
        <v>1</v>
      </c>
    </row>
    <row r="103" spans="1:91" s="4" customFormat="1" ht="16.5" customHeight="1">
      <c r="A103" s="88" t="s">
        <v>86</v>
      </c>
      <c r="B103" s="51"/>
      <c r="C103" s="10"/>
      <c r="D103" s="10"/>
      <c r="E103" s="230" t="s">
        <v>107</v>
      </c>
      <c r="F103" s="230"/>
      <c r="G103" s="230"/>
      <c r="H103" s="230"/>
      <c r="I103" s="230"/>
      <c r="J103" s="10"/>
      <c r="K103" s="230" t="s">
        <v>95</v>
      </c>
      <c r="L103" s="230"/>
      <c r="M103" s="230"/>
      <c r="N103" s="230"/>
      <c r="O103" s="230"/>
      <c r="P103" s="230"/>
      <c r="Q103" s="230"/>
      <c r="R103" s="230"/>
      <c r="S103" s="230"/>
      <c r="T103" s="230"/>
      <c r="U103" s="230"/>
      <c r="V103" s="230"/>
      <c r="W103" s="230"/>
      <c r="X103" s="230"/>
      <c r="Y103" s="230"/>
      <c r="Z103" s="230"/>
      <c r="AA103" s="230"/>
      <c r="AB103" s="230"/>
      <c r="AC103" s="230"/>
      <c r="AD103" s="230"/>
      <c r="AE103" s="230"/>
      <c r="AF103" s="230"/>
      <c r="AG103" s="228">
        <f>'006 - Vedlejší rozpočtové...'!J32</f>
        <v>0</v>
      </c>
      <c r="AH103" s="229"/>
      <c r="AI103" s="229"/>
      <c r="AJ103" s="229"/>
      <c r="AK103" s="229"/>
      <c r="AL103" s="229"/>
      <c r="AM103" s="229"/>
      <c r="AN103" s="228">
        <f t="shared" si="0"/>
        <v>0</v>
      </c>
      <c r="AO103" s="229"/>
      <c r="AP103" s="229"/>
      <c r="AQ103" s="89" t="s">
        <v>89</v>
      </c>
      <c r="AR103" s="51"/>
      <c r="AS103" s="94">
        <v>0</v>
      </c>
      <c r="AT103" s="95">
        <f t="shared" si="1"/>
        <v>0</v>
      </c>
      <c r="AU103" s="96">
        <f>'006 - Vedlejší rozpočtové...'!P126</f>
        <v>0</v>
      </c>
      <c r="AV103" s="95">
        <f>'006 - Vedlejší rozpočtové...'!J35</f>
        <v>0</v>
      </c>
      <c r="AW103" s="95">
        <f>'006 - Vedlejší rozpočtové...'!J36</f>
        <v>0</v>
      </c>
      <c r="AX103" s="95">
        <f>'006 - Vedlejší rozpočtové...'!J37</f>
        <v>0</v>
      </c>
      <c r="AY103" s="95">
        <f>'006 - Vedlejší rozpočtové...'!J38</f>
        <v>0</v>
      </c>
      <c r="AZ103" s="95">
        <f>'006 - Vedlejší rozpočtové...'!F35</f>
        <v>0</v>
      </c>
      <c r="BA103" s="95">
        <f>'006 - Vedlejší rozpočtové...'!F36</f>
        <v>0</v>
      </c>
      <c r="BB103" s="95">
        <f>'006 - Vedlejší rozpočtové...'!F37</f>
        <v>0</v>
      </c>
      <c r="BC103" s="95">
        <f>'006 - Vedlejší rozpočtové...'!F38</f>
        <v>0</v>
      </c>
      <c r="BD103" s="97">
        <f>'006 - Vedlejší rozpočtové...'!F39</f>
        <v>0</v>
      </c>
      <c r="BT103" s="25" t="s">
        <v>85</v>
      </c>
      <c r="BV103" s="25" t="s">
        <v>78</v>
      </c>
      <c r="BW103" s="25" t="s">
        <v>108</v>
      </c>
      <c r="BX103" s="25" t="s">
        <v>99</v>
      </c>
      <c r="CL103" s="25" t="s">
        <v>1</v>
      </c>
    </row>
    <row r="104" spans="1:91" s="2" customFormat="1" ht="30" customHeight="1">
      <c r="A104" s="32"/>
      <c r="B104" s="33"/>
      <c r="C104" s="32"/>
      <c r="D104" s="32"/>
      <c r="E104" s="32"/>
      <c r="F104" s="32"/>
      <c r="G104" s="32"/>
      <c r="H104" s="32"/>
      <c r="I104" s="32"/>
      <c r="J104" s="32"/>
      <c r="K104" s="32"/>
      <c r="L104" s="32"/>
      <c r="M104" s="32"/>
      <c r="N104" s="32"/>
      <c r="O104" s="32"/>
      <c r="P104" s="32"/>
      <c r="Q104" s="32"/>
      <c r="R104" s="32"/>
      <c r="S104" s="32"/>
      <c r="T104" s="32"/>
      <c r="U104" s="32"/>
      <c r="V104" s="32"/>
      <c r="W104" s="32"/>
      <c r="X104" s="32"/>
      <c r="Y104" s="32"/>
      <c r="Z104" s="32"/>
      <c r="AA104" s="32"/>
      <c r="AB104" s="32"/>
      <c r="AC104" s="32"/>
      <c r="AD104" s="32"/>
      <c r="AE104" s="32"/>
      <c r="AF104" s="32"/>
      <c r="AG104" s="32"/>
      <c r="AH104" s="32"/>
      <c r="AI104" s="32"/>
      <c r="AJ104" s="32"/>
      <c r="AK104" s="32"/>
      <c r="AL104" s="32"/>
      <c r="AM104" s="32"/>
      <c r="AN104" s="32"/>
      <c r="AO104" s="32"/>
      <c r="AP104" s="32"/>
      <c r="AQ104" s="32"/>
      <c r="AR104" s="33"/>
      <c r="AS104" s="32"/>
      <c r="AT104" s="32"/>
      <c r="AU104" s="32"/>
      <c r="AV104" s="32"/>
      <c r="AW104" s="32"/>
      <c r="AX104" s="32"/>
      <c r="AY104" s="32"/>
      <c r="AZ104" s="32"/>
      <c r="BA104" s="32"/>
      <c r="BB104" s="32"/>
      <c r="BC104" s="32"/>
      <c r="BD104" s="32"/>
      <c r="BE104" s="32"/>
    </row>
    <row r="105" spans="1:91" s="2" customFormat="1" ht="6.95" customHeight="1">
      <c r="A105" s="32"/>
      <c r="B105" s="47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33"/>
      <c r="AS105" s="32"/>
      <c r="AT105" s="32"/>
      <c r="AU105" s="32"/>
      <c r="AV105" s="32"/>
      <c r="AW105" s="32"/>
      <c r="AX105" s="32"/>
      <c r="AY105" s="32"/>
      <c r="AZ105" s="32"/>
      <c r="BA105" s="32"/>
      <c r="BB105" s="32"/>
      <c r="BC105" s="32"/>
      <c r="BD105" s="32"/>
      <c r="BE105" s="32"/>
    </row>
  </sheetData>
  <mergeCells count="74">
    <mergeCell ref="AR2:BE2"/>
    <mergeCell ref="L33:P33"/>
    <mergeCell ref="AK33:AO33"/>
    <mergeCell ref="W33:AE33"/>
    <mergeCell ref="AK35:AO35"/>
    <mergeCell ref="X35:AB35"/>
    <mergeCell ref="W31:AE31"/>
    <mergeCell ref="L31:P31"/>
    <mergeCell ref="L32:P32"/>
    <mergeCell ref="W32:AE32"/>
    <mergeCell ref="AK32:AO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AN102:AP102"/>
    <mergeCell ref="AG102:AM102"/>
    <mergeCell ref="E102:I102"/>
    <mergeCell ref="K102:AF102"/>
    <mergeCell ref="AN103:AP103"/>
    <mergeCell ref="AG103:AM103"/>
    <mergeCell ref="E103:I103"/>
    <mergeCell ref="K103:AF103"/>
    <mergeCell ref="AN100:AP100"/>
    <mergeCell ref="AG100:AM100"/>
    <mergeCell ref="E100:I100"/>
    <mergeCell ref="K100:AF100"/>
    <mergeCell ref="AN101:AP101"/>
    <mergeCell ref="AG101:AM101"/>
    <mergeCell ref="E101:I101"/>
    <mergeCell ref="K101:AF101"/>
    <mergeCell ref="AG98:AM98"/>
    <mergeCell ref="AN98:AP98"/>
    <mergeCell ref="E98:I98"/>
    <mergeCell ref="K98:AF98"/>
    <mergeCell ref="AN99:AP99"/>
    <mergeCell ref="AG99:AM99"/>
    <mergeCell ref="D99:H99"/>
    <mergeCell ref="J99:AF99"/>
    <mergeCell ref="AN96:AP96"/>
    <mergeCell ref="E96:I96"/>
    <mergeCell ref="K96:AF96"/>
    <mergeCell ref="AG96:AM96"/>
    <mergeCell ref="K97:AF97"/>
    <mergeCell ref="AN97:AP97"/>
    <mergeCell ref="E97:I97"/>
    <mergeCell ref="AG97:AM97"/>
    <mergeCell ref="C92:G92"/>
    <mergeCell ref="AG92:AM92"/>
    <mergeCell ref="AN92:AP92"/>
    <mergeCell ref="I92:AF92"/>
    <mergeCell ref="AG95:AM95"/>
    <mergeCell ref="AN95:AP95"/>
    <mergeCell ref="J95:AF95"/>
    <mergeCell ref="D95:H95"/>
    <mergeCell ref="AG94:AM94"/>
    <mergeCell ref="AN94:AP94"/>
    <mergeCell ref="L85:AO85"/>
    <mergeCell ref="AM87:AN87"/>
    <mergeCell ref="AS89:AT91"/>
    <mergeCell ref="AM89:AP89"/>
    <mergeCell ref="AM90:AP90"/>
  </mergeCells>
  <hyperlinks>
    <hyperlink ref="A96" location="'001 - SO 101 Společný pás...'!C2" display="/" xr:uid="{00000000-0004-0000-0000-000000000000}"/>
    <hyperlink ref="A97" location="'002 - SO 301 Dešťová kana...'!C2" display="/" xr:uid="{00000000-0004-0000-0000-000001000000}"/>
    <hyperlink ref="A98" location="'021 - Vedlejší rozpočtové...'!C2" display="/" xr:uid="{00000000-0004-0000-0000-000002000000}"/>
    <hyperlink ref="A100" location="'003 - SO 101 Společný pás...'!C2" display="/" xr:uid="{00000000-0004-0000-0000-000003000000}"/>
    <hyperlink ref="A101" location="'004 - SO 301 Dešťová kana...'!C2" display="/" xr:uid="{00000000-0004-0000-0000-000004000000}"/>
    <hyperlink ref="A102" location="'005 - SO 401 Veřejné osvě...'!C2" display="/" xr:uid="{00000000-0004-0000-0000-000005000000}"/>
    <hyperlink ref="A103" location="'006 - Vedlejší rozpočtové...'!C2" display="/" xr:uid="{00000000-0004-0000-0000-000006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BM260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56" s="1" customFormat="1" ht="36.950000000000003" customHeight="1">
      <c r="L2" s="252" t="s">
        <v>5</v>
      </c>
      <c r="M2" s="237"/>
      <c r="N2" s="237"/>
      <c r="O2" s="237"/>
      <c r="P2" s="237"/>
      <c r="Q2" s="237"/>
      <c r="R2" s="237"/>
      <c r="S2" s="237"/>
      <c r="T2" s="237"/>
      <c r="U2" s="237"/>
      <c r="V2" s="237"/>
      <c r="AT2" s="17" t="s">
        <v>90</v>
      </c>
      <c r="AZ2" s="98" t="s">
        <v>109</v>
      </c>
      <c r="BA2" s="98" t="s">
        <v>1</v>
      </c>
      <c r="BB2" s="98" t="s">
        <v>1</v>
      </c>
      <c r="BC2" s="98" t="s">
        <v>110</v>
      </c>
      <c r="BD2" s="98" t="s">
        <v>85</v>
      </c>
    </row>
    <row r="3" spans="1:56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85</v>
      </c>
      <c r="AZ3" s="98" t="s">
        <v>111</v>
      </c>
      <c r="BA3" s="98" t="s">
        <v>1</v>
      </c>
      <c r="BB3" s="98" t="s">
        <v>1</v>
      </c>
      <c r="BC3" s="98" t="s">
        <v>112</v>
      </c>
      <c r="BD3" s="98" t="s">
        <v>85</v>
      </c>
    </row>
    <row r="4" spans="1:56" s="1" customFormat="1" ht="24.95" customHeight="1">
      <c r="B4" s="20"/>
      <c r="D4" s="21" t="s">
        <v>113</v>
      </c>
      <c r="L4" s="20"/>
      <c r="M4" s="99" t="s">
        <v>10</v>
      </c>
      <c r="AT4" s="17" t="s">
        <v>3</v>
      </c>
      <c r="AZ4" s="98" t="s">
        <v>114</v>
      </c>
      <c r="BA4" s="98" t="s">
        <v>1</v>
      </c>
      <c r="BB4" s="98" t="s">
        <v>1</v>
      </c>
      <c r="BC4" s="98" t="s">
        <v>115</v>
      </c>
      <c r="BD4" s="98" t="s">
        <v>85</v>
      </c>
    </row>
    <row r="5" spans="1:56" s="1" customFormat="1" ht="6.95" customHeight="1">
      <c r="B5" s="20"/>
      <c r="L5" s="20"/>
      <c r="AZ5" s="98" t="s">
        <v>116</v>
      </c>
      <c r="BA5" s="98" t="s">
        <v>1</v>
      </c>
      <c r="BB5" s="98" t="s">
        <v>1</v>
      </c>
      <c r="BC5" s="98" t="s">
        <v>117</v>
      </c>
      <c r="BD5" s="98" t="s">
        <v>85</v>
      </c>
    </row>
    <row r="6" spans="1:56" s="1" customFormat="1" ht="12" customHeight="1">
      <c r="B6" s="20"/>
      <c r="D6" s="27" t="s">
        <v>16</v>
      </c>
      <c r="L6" s="20"/>
      <c r="AZ6" s="98" t="s">
        <v>118</v>
      </c>
      <c r="BA6" s="98" t="s">
        <v>1</v>
      </c>
      <c r="BB6" s="98" t="s">
        <v>1</v>
      </c>
      <c r="BC6" s="98" t="s">
        <v>119</v>
      </c>
      <c r="BD6" s="98" t="s">
        <v>85</v>
      </c>
    </row>
    <row r="7" spans="1:56" s="1" customFormat="1" ht="16.5" customHeight="1">
      <c r="B7" s="20"/>
      <c r="E7" s="253" t="str">
        <f>'Rekapitulace stavby'!K6</f>
        <v>Společný pás pro cyklisty a chodce ul. M.Alše - I.etapa</v>
      </c>
      <c r="F7" s="254"/>
      <c r="G7" s="254"/>
      <c r="H7" s="254"/>
      <c r="L7" s="20"/>
      <c r="AZ7" s="98" t="s">
        <v>120</v>
      </c>
      <c r="BA7" s="98" t="s">
        <v>1</v>
      </c>
      <c r="BB7" s="98" t="s">
        <v>1</v>
      </c>
      <c r="BC7" s="98" t="s">
        <v>121</v>
      </c>
      <c r="BD7" s="98" t="s">
        <v>85</v>
      </c>
    </row>
    <row r="8" spans="1:56" s="1" customFormat="1" ht="12" customHeight="1">
      <c r="B8" s="20"/>
      <c r="D8" s="27" t="s">
        <v>122</v>
      </c>
      <c r="L8" s="20"/>
      <c r="AZ8" s="98" t="s">
        <v>123</v>
      </c>
      <c r="BA8" s="98" t="s">
        <v>1</v>
      </c>
      <c r="BB8" s="98" t="s">
        <v>1</v>
      </c>
      <c r="BC8" s="98" t="s">
        <v>124</v>
      </c>
      <c r="BD8" s="98" t="s">
        <v>85</v>
      </c>
    </row>
    <row r="9" spans="1:56" s="2" customFormat="1" ht="16.5" customHeight="1">
      <c r="A9" s="32"/>
      <c r="B9" s="33"/>
      <c r="C9" s="32"/>
      <c r="D9" s="32"/>
      <c r="E9" s="253" t="s">
        <v>125</v>
      </c>
      <c r="F9" s="255"/>
      <c r="G9" s="255"/>
      <c r="H9" s="255"/>
      <c r="I9" s="32"/>
      <c r="J9" s="32"/>
      <c r="K9" s="32"/>
      <c r="L9" s="4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Z9" s="98" t="s">
        <v>126</v>
      </c>
      <c r="BA9" s="98" t="s">
        <v>1</v>
      </c>
      <c r="BB9" s="98" t="s">
        <v>1</v>
      </c>
      <c r="BC9" s="98" t="s">
        <v>127</v>
      </c>
      <c r="BD9" s="98" t="s">
        <v>85</v>
      </c>
    </row>
    <row r="10" spans="1:56" s="2" customFormat="1" ht="12" customHeight="1">
      <c r="A10" s="32"/>
      <c r="B10" s="33"/>
      <c r="C10" s="32"/>
      <c r="D10" s="27" t="s">
        <v>128</v>
      </c>
      <c r="E10" s="32"/>
      <c r="F10" s="32"/>
      <c r="G10" s="32"/>
      <c r="H10" s="32"/>
      <c r="I10" s="32"/>
      <c r="J10" s="32"/>
      <c r="K10" s="32"/>
      <c r="L10" s="4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  <c r="AZ10" s="98" t="s">
        <v>129</v>
      </c>
      <c r="BA10" s="98" t="s">
        <v>1</v>
      </c>
      <c r="BB10" s="98" t="s">
        <v>1</v>
      </c>
      <c r="BC10" s="98" t="s">
        <v>130</v>
      </c>
      <c r="BD10" s="98" t="s">
        <v>85</v>
      </c>
    </row>
    <row r="11" spans="1:56" s="2" customFormat="1" ht="16.5" customHeight="1">
      <c r="A11" s="32"/>
      <c r="B11" s="33"/>
      <c r="C11" s="32"/>
      <c r="D11" s="32"/>
      <c r="E11" s="210" t="s">
        <v>131</v>
      </c>
      <c r="F11" s="255"/>
      <c r="G11" s="255"/>
      <c r="H11" s="255"/>
      <c r="I11" s="32"/>
      <c r="J11" s="32"/>
      <c r="K11" s="32"/>
      <c r="L11" s="4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56" s="2" customFormat="1" ht="11.25">
      <c r="A12" s="32"/>
      <c r="B12" s="33"/>
      <c r="C12" s="32"/>
      <c r="D12" s="32"/>
      <c r="E12" s="32"/>
      <c r="F12" s="32"/>
      <c r="G12" s="32"/>
      <c r="H12" s="32"/>
      <c r="I12" s="32"/>
      <c r="J12" s="32"/>
      <c r="K12" s="32"/>
      <c r="L12" s="4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56" s="2" customFormat="1" ht="12" customHeight="1">
      <c r="A13" s="32"/>
      <c r="B13" s="33"/>
      <c r="C13" s="32"/>
      <c r="D13" s="27" t="s">
        <v>18</v>
      </c>
      <c r="E13" s="32"/>
      <c r="F13" s="25" t="s">
        <v>1</v>
      </c>
      <c r="G13" s="32"/>
      <c r="H13" s="32"/>
      <c r="I13" s="27" t="s">
        <v>19</v>
      </c>
      <c r="J13" s="25" t="s">
        <v>1</v>
      </c>
      <c r="K13" s="32"/>
      <c r="L13" s="4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56" s="2" customFormat="1" ht="12" customHeight="1">
      <c r="A14" s="32"/>
      <c r="B14" s="33"/>
      <c r="C14" s="32"/>
      <c r="D14" s="27" t="s">
        <v>20</v>
      </c>
      <c r="E14" s="32"/>
      <c r="F14" s="25" t="s">
        <v>21</v>
      </c>
      <c r="G14" s="32"/>
      <c r="H14" s="32"/>
      <c r="I14" s="27" t="s">
        <v>22</v>
      </c>
      <c r="J14" s="55" t="str">
        <f>'Rekapitulace stavby'!AN8</f>
        <v>13. 9. 2021</v>
      </c>
      <c r="K14" s="32"/>
      <c r="L14" s="4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56" s="2" customFormat="1" ht="10.9" customHeight="1">
      <c r="A15" s="32"/>
      <c r="B15" s="33"/>
      <c r="C15" s="32"/>
      <c r="D15" s="32"/>
      <c r="E15" s="32"/>
      <c r="F15" s="32"/>
      <c r="G15" s="32"/>
      <c r="H15" s="32"/>
      <c r="I15" s="32"/>
      <c r="J15" s="32"/>
      <c r="K15" s="32"/>
      <c r="L15" s="4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56" s="2" customFormat="1" ht="12" customHeight="1">
      <c r="A16" s="32"/>
      <c r="B16" s="33"/>
      <c r="C16" s="32"/>
      <c r="D16" s="27" t="s">
        <v>24</v>
      </c>
      <c r="E16" s="32"/>
      <c r="F16" s="32"/>
      <c r="G16" s="32"/>
      <c r="H16" s="32"/>
      <c r="I16" s="27" t="s">
        <v>25</v>
      </c>
      <c r="J16" s="25" t="s">
        <v>1</v>
      </c>
      <c r="K16" s="32"/>
      <c r="L16" s="4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8" customHeight="1">
      <c r="A17" s="32"/>
      <c r="B17" s="33"/>
      <c r="C17" s="32"/>
      <c r="D17" s="32"/>
      <c r="E17" s="25" t="s">
        <v>26</v>
      </c>
      <c r="F17" s="32"/>
      <c r="G17" s="32"/>
      <c r="H17" s="32"/>
      <c r="I17" s="27" t="s">
        <v>27</v>
      </c>
      <c r="J17" s="25" t="s">
        <v>1</v>
      </c>
      <c r="K17" s="32"/>
      <c r="L17" s="4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6.95" customHeight="1">
      <c r="A18" s="32"/>
      <c r="B18" s="33"/>
      <c r="C18" s="32"/>
      <c r="D18" s="32"/>
      <c r="E18" s="32"/>
      <c r="F18" s="32"/>
      <c r="G18" s="32"/>
      <c r="H18" s="32"/>
      <c r="I18" s="32"/>
      <c r="J18" s="32"/>
      <c r="K18" s="32"/>
      <c r="L18" s="4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12" customHeight="1">
      <c r="A19" s="32"/>
      <c r="B19" s="33"/>
      <c r="C19" s="32"/>
      <c r="D19" s="27" t="s">
        <v>28</v>
      </c>
      <c r="E19" s="32"/>
      <c r="F19" s="32"/>
      <c r="G19" s="32"/>
      <c r="H19" s="32"/>
      <c r="I19" s="27" t="s">
        <v>25</v>
      </c>
      <c r="J19" s="28" t="str">
        <f>'Rekapitulace stavby'!AN13</f>
        <v>Vyplň údaj</v>
      </c>
      <c r="K19" s="32"/>
      <c r="L19" s="4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8" customHeight="1">
      <c r="A20" s="32"/>
      <c r="B20" s="33"/>
      <c r="C20" s="32"/>
      <c r="D20" s="32"/>
      <c r="E20" s="256" t="str">
        <f>'Rekapitulace stavby'!E14</f>
        <v>Vyplň údaj</v>
      </c>
      <c r="F20" s="236"/>
      <c r="G20" s="236"/>
      <c r="H20" s="236"/>
      <c r="I20" s="27" t="s">
        <v>27</v>
      </c>
      <c r="J20" s="28" t="str">
        <f>'Rekapitulace stavby'!AN14</f>
        <v>Vyplň údaj</v>
      </c>
      <c r="K20" s="32"/>
      <c r="L20" s="4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6.95" customHeight="1">
      <c r="A21" s="32"/>
      <c r="B21" s="33"/>
      <c r="C21" s="32"/>
      <c r="D21" s="32"/>
      <c r="E21" s="32"/>
      <c r="F21" s="32"/>
      <c r="G21" s="32"/>
      <c r="H21" s="32"/>
      <c r="I21" s="32"/>
      <c r="J21" s="32"/>
      <c r="K21" s="32"/>
      <c r="L21" s="4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12" customHeight="1">
      <c r="A22" s="32"/>
      <c r="B22" s="33"/>
      <c r="C22" s="32"/>
      <c r="D22" s="27" t="s">
        <v>30</v>
      </c>
      <c r="E22" s="32"/>
      <c r="F22" s="32"/>
      <c r="G22" s="32"/>
      <c r="H22" s="32"/>
      <c r="I22" s="27" t="s">
        <v>25</v>
      </c>
      <c r="J22" s="25" t="s">
        <v>1</v>
      </c>
      <c r="K22" s="32"/>
      <c r="L22" s="4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8" customHeight="1">
      <c r="A23" s="32"/>
      <c r="B23" s="33"/>
      <c r="C23" s="32"/>
      <c r="D23" s="32"/>
      <c r="E23" s="25" t="s">
        <v>31</v>
      </c>
      <c r="F23" s="32"/>
      <c r="G23" s="32"/>
      <c r="H23" s="32"/>
      <c r="I23" s="27" t="s">
        <v>27</v>
      </c>
      <c r="J23" s="25" t="s">
        <v>1</v>
      </c>
      <c r="K23" s="32"/>
      <c r="L23" s="4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6.95" customHeight="1">
      <c r="A24" s="32"/>
      <c r="B24" s="33"/>
      <c r="C24" s="32"/>
      <c r="D24" s="32"/>
      <c r="E24" s="32"/>
      <c r="F24" s="32"/>
      <c r="G24" s="32"/>
      <c r="H24" s="32"/>
      <c r="I24" s="32"/>
      <c r="J24" s="32"/>
      <c r="K24" s="32"/>
      <c r="L24" s="4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12" customHeight="1">
      <c r="A25" s="32"/>
      <c r="B25" s="33"/>
      <c r="C25" s="32"/>
      <c r="D25" s="27" t="s">
        <v>33</v>
      </c>
      <c r="E25" s="32"/>
      <c r="F25" s="32"/>
      <c r="G25" s="32"/>
      <c r="H25" s="32"/>
      <c r="I25" s="27" t="s">
        <v>25</v>
      </c>
      <c r="J25" s="25" t="s">
        <v>1</v>
      </c>
      <c r="K25" s="32"/>
      <c r="L25" s="4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8" customHeight="1">
      <c r="A26" s="32"/>
      <c r="B26" s="33"/>
      <c r="C26" s="32"/>
      <c r="D26" s="32"/>
      <c r="E26" s="25" t="s">
        <v>34</v>
      </c>
      <c r="F26" s="32"/>
      <c r="G26" s="32"/>
      <c r="H26" s="32"/>
      <c r="I26" s="27" t="s">
        <v>27</v>
      </c>
      <c r="J26" s="25" t="s">
        <v>1</v>
      </c>
      <c r="K26" s="32"/>
      <c r="L26" s="4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2" customFormat="1" ht="6.95" customHeight="1">
      <c r="A27" s="32"/>
      <c r="B27" s="33"/>
      <c r="C27" s="32"/>
      <c r="D27" s="32"/>
      <c r="E27" s="32"/>
      <c r="F27" s="32"/>
      <c r="G27" s="32"/>
      <c r="H27" s="32"/>
      <c r="I27" s="32"/>
      <c r="J27" s="32"/>
      <c r="K27" s="32"/>
      <c r="L27" s="4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</row>
    <row r="28" spans="1:31" s="2" customFormat="1" ht="12" customHeight="1">
      <c r="A28" s="32"/>
      <c r="B28" s="33"/>
      <c r="C28" s="32"/>
      <c r="D28" s="27" t="s">
        <v>35</v>
      </c>
      <c r="E28" s="32"/>
      <c r="F28" s="32"/>
      <c r="G28" s="32"/>
      <c r="H28" s="32"/>
      <c r="I28" s="32"/>
      <c r="J28" s="32"/>
      <c r="K28" s="32"/>
      <c r="L28" s="4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8" customFormat="1" ht="16.5" customHeight="1">
      <c r="A29" s="100"/>
      <c r="B29" s="101"/>
      <c r="C29" s="100"/>
      <c r="D29" s="100"/>
      <c r="E29" s="241" t="s">
        <v>1</v>
      </c>
      <c r="F29" s="241"/>
      <c r="G29" s="241"/>
      <c r="H29" s="241"/>
      <c r="I29" s="100"/>
      <c r="J29" s="100"/>
      <c r="K29" s="100"/>
      <c r="L29" s="102"/>
      <c r="S29" s="100"/>
      <c r="T29" s="100"/>
      <c r="U29" s="100"/>
      <c r="V29" s="100"/>
      <c r="W29" s="100"/>
      <c r="X29" s="100"/>
      <c r="Y29" s="100"/>
      <c r="Z29" s="100"/>
      <c r="AA29" s="100"/>
      <c r="AB29" s="100"/>
      <c r="AC29" s="100"/>
      <c r="AD29" s="100"/>
      <c r="AE29" s="100"/>
    </row>
    <row r="30" spans="1:31" s="2" customFormat="1" ht="6.95" customHeight="1">
      <c r="A30" s="32"/>
      <c r="B30" s="33"/>
      <c r="C30" s="32"/>
      <c r="D30" s="32"/>
      <c r="E30" s="32"/>
      <c r="F30" s="32"/>
      <c r="G30" s="32"/>
      <c r="H30" s="32"/>
      <c r="I30" s="32"/>
      <c r="J30" s="32"/>
      <c r="K30" s="32"/>
      <c r="L30" s="4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5" customHeight="1">
      <c r="A31" s="32"/>
      <c r="B31" s="33"/>
      <c r="C31" s="32"/>
      <c r="D31" s="66"/>
      <c r="E31" s="66"/>
      <c r="F31" s="66"/>
      <c r="G31" s="66"/>
      <c r="H31" s="66"/>
      <c r="I31" s="66"/>
      <c r="J31" s="66"/>
      <c r="K31" s="66"/>
      <c r="L31" s="4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25.35" customHeight="1">
      <c r="A32" s="32"/>
      <c r="B32" s="33"/>
      <c r="C32" s="32"/>
      <c r="D32" s="103" t="s">
        <v>36</v>
      </c>
      <c r="E32" s="32"/>
      <c r="F32" s="32"/>
      <c r="G32" s="32"/>
      <c r="H32" s="32"/>
      <c r="I32" s="32"/>
      <c r="J32" s="71">
        <f>ROUND(J127, 2)</f>
        <v>0</v>
      </c>
      <c r="K32" s="32"/>
      <c r="L32" s="42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6.95" customHeight="1">
      <c r="A33" s="32"/>
      <c r="B33" s="33"/>
      <c r="C33" s="32"/>
      <c r="D33" s="66"/>
      <c r="E33" s="66"/>
      <c r="F33" s="66"/>
      <c r="G33" s="66"/>
      <c r="H33" s="66"/>
      <c r="I33" s="66"/>
      <c r="J33" s="66"/>
      <c r="K33" s="66"/>
      <c r="L33" s="42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>
      <c r="A34" s="32"/>
      <c r="B34" s="33"/>
      <c r="C34" s="32"/>
      <c r="D34" s="32"/>
      <c r="E34" s="32"/>
      <c r="F34" s="36" t="s">
        <v>38</v>
      </c>
      <c r="G34" s="32"/>
      <c r="H34" s="32"/>
      <c r="I34" s="36" t="s">
        <v>37</v>
      </c>
      <c r="J34" s="36" t="s">
        <v>39</v>
      </c>
      <c r="K34" s="32"/>
      <c r="L34" s="4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customHeight="1">
      <c r="A35" s="32"/>
      <c r="B35" s="33"/>
      <c r="C35" s="32"/>
      <c r="D35" s="104" t="s">
        <v>40</v>
      </c>
      <c r="E35" s="27" t="s">
        <v>41</v>
      </c>
      <c r="F35" s="105">
        <f>ROUND((SUM(BE127:BE259)),  2)</f>
        <v>0</v>
      </c>
      <c r="G35" s="32"/>
      <c r="H35" s="32"/>
      <c r="I35" s="106">
        <v>0.21</v>
      </c>
      <c r="J35" s="105">
        <f>ROUND(((SUM(BE127:BE259))*I35),  2)</f>
        <v>0</v>
      </c>
      <c r="K35" s="32"/>
      <c r="L35" s="42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customHeight="1">
      <c r="A36" s="32"/>
      <c r="B36" s="33"/>
      <c r="C36" s="32"/>
      <c r="D36" s="32"/>
      <c r="E36" s="27" t="s">
        <v>42</v>
      </c>
      <c r="F36" s="105">
        <f>ROUND((SUM(BF127:BF259)),  2)</f>
        <v>0</v>
      </c>
      <c r="G36" s="32"/>
      <c r="H36" s="32"/>
      <c r="I36" s="106">
        <v>0.15</v>
      </c>
      <c r="J36" s="105">
        <f>ROUND(((SUM(BF127:BF259))*I36),  2)</f>
        <v>0</v>
      </c>
      <c r="K36" s="32"/>
      <c r="L36" s="4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>
      <c r="A37" s="32"/>
      <c r="B37" s="33"/>
      <c r="C37" s="32"/>
      <c r="D37" s="32"/>
      <c r="E37" s="27" t="s">
        <v>43</v>
      </c>
      <c r="F37" s="105">
        <f>ROUND((SUM(BG127:BG259)),  2)</f>
        <v>0</v>
      </c>
      <c r="G37" s="32"/>
      <c r="H37" s="32"/>
      <c r="I37" s="106">
        <v>0.21</v>
      </c>
      <c r="J37" s="105">
        <f>0</f>
        <v>0</v>
      </c>
      <c r="K37" s="32"/>
      <c r="L37" s="4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14.45" hidden="1" customHeight="1">
      <c r="A38" s="32"/>
      <c r="B38" s="33"/>
      <c r="C38" s="32"/>
      <c r="D38" s="32"/>
      <c r="E38" s="27" t="s">
        <v>44</v>
      </c>
      <c r="F38" s="105">
        <f>ROUND((SUM(BH127:BH259)),  2)</f>
        <v>0</v>
      </c>
      <c r="G38" s="32"/>
      <c r="H38" s="32"/>
      <c r="I38" s="106">
        <v>0.15</v>
      </c>
      <c r="J38" s="105">
        <f>0</f>
        <v>0</v>
      </c>
      <c r="K38" s="32"/>
      <c r="L38" s="4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14.45" hidden="1" customHeight="1">
      <c r="A39" s="32"/>
      <c r="B39" s="33"/>
      <c r="C39" s="32"/>
      <c r="D39" s="32"/>
      <c r="E39" s="27" t="s">
        <v>45</v>
      </c>
      <c r="F39" s="105">
        <f>ROUND((SUM(BI127:BI259)),  2)</f>
        <v>0</v>
      </c>
      <c r="G39" s="32"/>
      <c r="H39" s="32"/>
      <c r="I39" s="106">
        <v>0</v>
      </c>
      <c r="J39" s="105">
        <f>0</f>
        <v>0</v>
      </c>
      <c r="K39" s="32"/>
      <c r="L39" s="42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6.95" customHeight="1">
      <c r="A40" s="32"/>
      <c r="B40" s="33"/>
      <c r="C40" s="32"/>
      <c r="D40" s="32"/>
      <c r="E40" s="32"/>
      <c r="F40" s="32"/>
      <c r="G40" s="32"/>
      <c r="H40" s="32"/>
      <c r="I40" s="32"/>
      <c r="J40" s="32"/>
      <c r="K40" s="32"/>
      <c r="L40" s="42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2" customFormat="1" ht="25.35" customHeight="1">
      <c r="A41" s="32"/>
      <c r="B41" s="33"/>
      <c r="C41" s="107"/>
      <c r="D41" s="108" t="s">
        <v>46</v>
      </c>
      <c r="E41" s="60"/>
      <c r="F41" s="60"/>
      <c r="G41" s="109" t="s">
        <v>47</v>
      </c>
      <c r="H41" s="110" t="s">
        <v>48</v>
      </c>
      <c r="I41" s="60"/>
      <c r="J41" s="111">
        <f>SUM(J32:J39)</f>
        <v>0</v>
      </c>
      <c r="K41" s="112"/>
      <c r="L41" s="42"/>
      <c r="S41" s="32"/>
      <c r="T41" s="32"/>
      <c r="U41" s="32"/>
      <c r="V41" s="32"/>
      <c r="W41" s="32"/>
      <c r="X41" s="32"/>
      <c r="Y41" s="32"/>
      <c r="Z41" s="32"/>
      <c r="AA41" s="32"/>
      <c r="AB41" s="32"/>
      <c r="AC41" s="32"/>
      <c r="AD41" s="32"/>
      <c r="AE41" s="32"/>
    </row>
    <row r="42" spans="1:31" s="2" customFormat="1" ht="14.45" customHeight="1">
      <c r="A42" s="32"/>
      <c r="B42" s="33"/>
      <c r="C42" s="32"/>
      <c r="D42" s="32"/>
      <c r="E42" s="32"/>
      <c r="F42" s="32"/>
      <c r="G42" s="32"/>
      <c r="H42" s="32"/>
      <c r="I42" s="32"/>
      <c r="J42" s="32"/>
      <c r="K42" s="32"/>
      <c r="L42" s="42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42"/>
      <c r="D50" s="43" t="s">
        <v>49</v>
      </c>
      <c r="E50" s="44"/>
      <c r="F50" s="44"/>
      <c r="G50" s="43" t="s">
        <v>50</v>
      </c>
      <c r="H50" s="44"/>
      <c r="I50" s="44"/>
      <c r="J50" s="44"/>
      <c r="K50" s="44"/>
      <c r="L50" s="42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 ht="12.75">
      <c r="A61" s="32"/>
      <c r="B61" s="33"/>
      <c r="C61" s="32"/>
      <c r="D61" s="45" t="s">
        <v>51</v>
      </c>
      <c r="E61" s="35"/>
      <c r="F61" s="113" t="s">
        <v>52</v>
      </c>
      <c r="G61" s="45" t="s">
        <v>51</v>
      </c>
      <c r="H61" s="35"/>
      <c r="I61" s="35"/>
      <c r="J61" s="114" t="s">
        <v>52</v>
      </c>
      <c r="K61" s="35"/>
      <c r="L61" s="42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 ht="12.75">
      <c r="A65" s="32"/>
      <c r="B65" s="33"/>
      <c r="C65" s="32"/>
      <c r="D65" s="43" t="s">
        <v>53</v>
      </c>
      <c r="E65" s="46"/>
      <c r="F65" s="46"/>
      <c r="G65" s="43" t="s">
        <v>54</v>
      </c>
      <c r="H65" s="46"/>
      <c r="I65" s="46"/>
      <c r="J65" s="46"/>
      <c r="K65" s="46"/>
      <c r="L65" s="42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 ht="12.75">
      <c r="A76" s="32"/>
      <c r="B76" s="33"/>
      <c r="C76" s="32"/>
      <c r="D76" s="45" t="s">
        <v>51</v>
      </c>
      <c r="E76" s="35"/>
      <c r="F76" s="113" t="s">
        <v>52</v>
      </c>
      <c r="G76" s="45" t="s">
        <v>51</v>
      </c>
      <c r="H76" s="35"/>
      <c r="I76" s="35"/>
      <c r="J76" s="114" t="s">
        <v>52</v>
      </c>
      <c r="K76" s="35"/>
      <c r="L76" s="4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45" customHeight="1">
      <c r="A77" s="32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2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31" s="2" customFormat="1" ht="6.95" customHeight="1">
      <c r="A81" s="32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42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31" s="2" customFormat="1" ht="24.95" customHeight="1">
      <c r="A82" s="32"/>
      <c r="B82" s="33"/>
      <c r="C82" s="21" t="s">
        <v>132</v>
      </c>
      <c r="D82" s="32"/>
      <c r="E82" s="32"/>
      <c r="F82" s="32"/>
      <c r="G82" s="32"/>
      <c r="H82" s="32"/>
      <c r="I82" s="32"/>
      <c r="J82" s="32"/>
      <c r="K82" s="32"/>
      <c r="L82" s="4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31" s="2" customFormat="1" ht="6.95" customHeight="1">
      <c r="A83" s="32"/>
      <c r="B83" s="33"/>
      <c r="C83" s="32"/>
      <c r="D83" s="32"/>
      <c r="E83" s="32"/>
      <c r="F83" s="32"/>
      <c r="G83" s="32"/>
      <c r="H83" s="32"/>
      <c r="I83" s="32"/>
      <c r="J83" s="32"/>
      <c r="K83" s="32"/>
      <c r="L83" s="4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31" s="2" customFormat="1" ht="12" customHeight="1">
      <c r="A84" s="32"/>
      <c r="B84" s="33"/>
      <c r="C84" s="27" t="s">
        <v>16</v>
      </c>
      <c r="D84" s="32"/>
      <c r="E84" s="32"/>
      <c r="F84" s="32"/>
      <c r="G84" s="32"/>
      <c r="H84" s="32"/>
      <c r="I84" s="32"/>
      <c r="J84" s="32"/>
      <c r="K84" s="32"/>
      <c r="L84" s="42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31" s="2" customFormat="1" ht="16.5" customHeight="1">
      <c r="A85" s="32"/>
      <c r="B85" s="33"/>
      <c r="C85" s="32"/>
      <c r="D85" s="32"/>
      <c r="E85" s="253" t="str">
        <f>E7</f>
        <v>Společný pás pro cyklisty a chodce ul. M.Alše - I.etapa</v>
      </c>
      <c r="F85" s="254"/>
      <c r="G85" s="254"/>
      <c r="H85" s="254"/>
      <c r="I85" s="32"/>
      <c r="J85" s="32"/>
      <c r="K85" s="32"/>
      <c r="L85" s="42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31" s="1" customFormat="1" ht="12" customHeight="1">
      <c r="B86" s="20"/>
      <c r="C86" s="27" t="s">
        <v>122</v>
      </c>
      <c r="L86" s="20"/>
    </row>
    <row r="87" spans="1:31" s="2" customFormat="1" ht="16.5" customHeight="1">
      <c r="A87" s="32"/>
      <c r="B87" s="33"/>
      <c r="C87" s="32"/>
      <c r="D87" s="32"/>
      <c r="E87" s="253" t="s">
        <v>125</v>
      </c>
      <c r="F87" s="255"/>
      <c r="G87" s="255"/>
      <c r="H87" s="255"/>
      <c r="I87" s="32"/>
      <c r="J87" s="32"/>
      <c r="K87" s="32"/>
      <c r="L87" s="4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31" s="2" customFormat="1" ht="12" customHeight="1">
      <c r="A88" s="32"/>
      <c r="B88" s="33"/>
      <c r="C88" s="27" t="s">
        <v>128</v>
      </c>
      <c r="D88" s="32"/>
      <c r="E88" s="32"/>
      <c r="F88" s="32"/>
      <c r="G88" s="32"/>
      <c r="H88" s="32"/>
      <c r="I88" s="32"/>
      <c r="J88" s="32"/>
      <c r="K88" s="32"/>
      <c r="L88" s="4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31" s="2" customFormat="1" ht="16.5" customHeight="1">
      <c r="A89" s="32"/>
      <c r="B89" s="33"/>
      <c r="C89" s="32"/>
      <c r="D89" s="32"/>
      <c r="E89" s="210" t="str">
        <f>E11</f>
        <v>001 - SO 101 Společný pás pro cyklisty a chodce</v>
      </c>
      <c r="F89" s="255"/>
      <c r="G89" s="255"/>
      <c r="H89" s="255"/>
      <c r="I89" s="32"/>
      <c r="J89" s="32"/>
      <c r="K89" s="32"/>
      <c r="L89" s="4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31" s="2" customFormat="1" ht="6.95" customHeight="1">
      <c r="A90" s="32"/>
      <c r="B90" s="33"/>
      <c r="C90" s="32"/>
      <c r="D90" s="32"/>
      <c r="E90" s="32"/>
      <c r="F90" s="32"/>
      <c r="G90" s="32"/>
      <c r="H90" s="32"/>
      <c r="I90" s="32"/>
      <c r="J90" s="32"/>
      <c r="K90" s="32"/>
      <c r="L90" s="4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31" s="2" customFormat="1" ht="12" customHeight="1">
      <c r="A91" s="32"/>
      <c r="B91" s="33"/>
      <c r="C91" s="27" t="s">
        <v>20</v>
      </c>
      <c r="D91" s="32"/>
      <c r="E91" s="32"/>
      <c r="F91" s="25" t="str">
        <f>F14</f>
        <v>Valašské Meziříčí</v>
      </c>
      <c r="G91" s="32"/>
      <c r="H91" s="32"/>
      <c r="I91" s="27" t="s">
        <v>22</v>
      </c>
      <c r="J91" s="55" t="str">
        <f>IF(J14="","",J14)</f>
        <v>13. 9. 2021</v>
      </c>
      <c r="K91" s="32"/>
      <c r="L91" s="4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31" s="2" customFormat="1" ht="6.95" customHeight="1">
      <c r="A92" s="32"/>
      <c r="B92" s="33"/>
      <c r="C92" s="32"/>
      <c r="D92" s="32"/>
      <c r="E92" s="32"/>
      <c r="F92" s="32"/>
      <c r="G92" s="32"/>
      <c r="H92" s="32"/>
      <c r="I92" s="32"/>
      <c r="J92" s="32"/>
      <c r="K92" s="32"/>
      <c r="L92" s="42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31" s="2" customFormat="1" ht="15.2" customHeight="1">
      <c r="A93" s="32"/>
      <c r="B93" s="33"/>
      <c r="C93" s="27" t="s">
        <v>24</v>
      </c>
      <c r="D93" s="32"/>
      <c r="E93" s="32"/>
      <c r="F93" s="25" t="str">
        <f>E17</f>
        <v>Město Valašské Meziříčí</v>
      </c>
      <c r="G93" s="32"/>
      <c r="H93" s="32"/>
      <c r="I93" s="27" t="s">
        <v>30</v>
      </c>
      <c r="J93" s="30" t="str">
        <f>E23</f>
        <v>Ing.Pavel Čunek</v>
      </c>
      <c r="K93" s="32"/>
      <c r="L93" s="4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31" s="2" customFormat="1" ht="15.2" customHeight="1">
      <c r="A94" s="32"/>
      <c r="B94" s="33"/>
      <c r="C94" s="27" t="s">
        <v>28</v>
      </c>
      <c r="D94" s="32"/>
      <c r="E94" s="32"/>
      <c r="F94" s="25" t="str">
        <f>IF(E20="","",E20)</f>
        <v>Vyplň údaj</v>
      </c>
      <c r="G94" s="32"/>
      <c r="H94" s="32"/>
      <c r="I94" s="27" t="s">
        <v>33</v>
      </c>
      <c r="J94" s="30" t="str">
        <f>E26</f>
        <v>Fajfrová Irena</v>
      </c>
      <c r="K94" s="32"/>
      <c r="L94" s="42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31" s="2" customFormat="1" ht="10.35" customHeight="1">
      <c r="A95" s="32"/>
      <c r="B95" s="33"/>
      <c r="C95" s="32"/>
      <c r="D95" s="32"/>
      <c r="E95" s="32"/>
      <c r="F95" s="32"/>
      <c r="G95" s="32"/>
      <c r="H95" s="32"/>
      <c r="I95" s="32"/>
      <c r="J95" s="32"/>
      <c r="K95" s="32"/>
      <c r="L95" s="42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31" s="2" customFormat="1" ht="29.25" customHeight="1">
      <c r="A96" s="32"/>
      <c r="B96" s="33"/>
      <c r="C96" s="115" t="s">
        <v>133</v>
      </c>
      <c r="D96" s="107"/>
      <c r="E96" s="107"/>
      <c r="F96" s="107"/>
      <c r="G96" s="107"/>
      <c r="H96" s="107"/>
      <c r="I96" s="107"/>
      <c r="J96" s="116" t="s">
        <v>134</v>
      </c>
      <c r="K96" s="107"/>
      <c r="L96" s="42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</row>
    <row r="97" spans="1:47" s="2" customFormat="1" ht="10.35" customHeight="1">
      <c r="A97" s="32"/>
      <c r="B97" s="33"/>
      <c r="C97" s="32"/>
      <c r="D97" s="32"/>
      <c r="E97" s="32"/>
      <c r="F97" s="32"/>
      <c r="G97" s="32"/>
      <c r="H97" s="32"/>
      <c r="I97" s="32"/>
      <c r="J97" s="32"/>
      <c r="K97" s="32"/>
      <c r="L97" s="42"/>
      <c r="S97" s="32"/>
      <c r="T97" s="32"/>
      <c r="U97" s="32"/>
      <c r="V97" s="32"/>
      <c r="W97" s="32"/>
      <c r="X97" s="32"/>
      <c r="Y97" s="32"/>
      <c r="Z97" s="32"/>
      <c r="AA97" s="32"/>
      <c r="AB97" s="32"/>
      <c r="AC97" s="32"/>
      <c r="AD97" s="32"/>
      <c r="AE97" s="32"/>
    </row>
    <row r="98" spans="1:47" s="2" customFormat="1" ht="22.9" customHeight="1">
      <c r="A98" s="32"/>
      <c r="B98" s="33"/>
      <c r="C98" s="117" t="s">
        <v>135</v>
      </c>
      <c r="D98" s="32"/>
      <c r="E98" s="32"/>
      <c r="F98" s="32"/>
      <c r="G98" s="32"/>
      <c r="H98" s="32"/>
      <c r="I98" s="32"/>
      <c r="J98" s="71">
        <f>J127</f>
        <v>0</v>
      </c>
      <c r="K98" s="32"/>
      <c r="L98" s="42"/>
      <c r="S98" s="32"/>
      <c r="T98" s="32"/>
      <c r="U98" s="32"/>
      <c r="V98" s="32"/>
      <c r="W98" s="32"/>
      <c r="X98" s="32"/>
      <c r="Y98" s="32"/>
      <c r="Z98" s="32"/>
      <c r="AA98" s="32"/>
      <c r="AB98" s="32"/>
      <c r="AC98" s="32"/>
      <c r="AD98" s="32"/>
      <c r="AE98" s="32"/>
      <c r="AU98" s="17" t="s">
        <v>136</v>
      </c>
    </row>
    <row r="99" spans="1:47" s="9" customFormat="1" ht="24.95" customHeight="1">
      <c r="B99" s="118"/>
      <c r="D99" s="119" t="s">
        <v>137</v>
      </c>
      <c r="E99" s="120"/>
      <c r="F99" s="120"/>
      <c r="G99" s="120"/>
      <c r="H99" s="120"/>
      <c r="I99" s="120"/>
      <c r="J99" s="121">
        <f>J128</f>
        <v>0</v>
      </c>
      <c r="L99" s="118"/>
    </row>
    <row r="100" spans="1:47" s="10" customFormat="1" ht="19.899999999999999" customHeight="1">
      <c r="B100" s="122"/>
      <c r="D100" s="123" t="s">
        <v>138</v>
      </c>
      <c r="E100" s="124"/>
      <c r="F100" s="124"/>
      <c r="G100" s="124"/>
      <c r="H100" s="124"/>
      <c r="I100" s="124"/>
      <c r="J100" s="125">
        <f>J129</f>
        <v>0</v>
      </c>
      <c r="L100" s="122"/>
    </row>
    <row r="101" spans="1:47" s="10" customFormat="1" ht="19.899999999999999" customHeight="1">
      <c r="B101" s="122"/>
      <c r="D101" s="123" t="s">
        <v>139</v>
      </c>
      <c r="E101" s="124"/>
      <c r="F101" s="124"/>
      <c r="G101" s="124"/>
      <c r="H101" s="124"/>
      <c r="I101" s="124"/>
      <c r="J101" s="125">
        <f>J174</f>
        <v>0</v>
      </c>
      <c r="L101" s="122"/>
    </row>
    <row r="102" spans="1:47" s="10" customFormat="1" ht="19.899999999999999" customHeight="1">
      <c r="B102" s="122"/>
      <c r="D102" s="123" t="s">
        <v>140</v>
      </c>
      <c r="E102" s="124"/>
      <c r="F102" s="124"/>
      <c r="G102" s="124"/>
      <c r="H102" s="124"/>
      <c r="I102" s="124"/>
      <c r="J102" s="125">
        <f>J179</f>
        <v>0</v>
      </c>
      <c r="L102" s="122"/>
    </row>
    <row r="103" spans="1:47" s="10" customFormat="1" ht="19.899999999999999" customHeight="1">
      <c r="B103" s="122"/>
      <c r="D103" s="123" t="s">
        <v>141</v>
      </c>
      <c r="E103" s="124"/>
      <c r="F103" s="124"/>
      <c r="G103" s="124"/>
      <c r="H103" s="124"/>
      <c r="I103" s="124"/>
      <c r="J103" s="125">
        <f>J227</f>
        <v>0</v>
      </c>
      <c r="L103" s="122"/>
    </row>
    <row r="104" spans="1:47" s="10" customFormat="1" ht="19.899999999999999" customHeight="1">
      <c r="B104" s="122"/>
      <c r="D104" s="123" t="s">
        <v>142</v>
      </c>
      <c r="E104" s="124"/>
      <c r="F104" s="124"/>
      <c r="G104" s="124"/>
      <c r="H104" s="124"/>
      <c r="I104" s="124"/>
      <c r="J104" s="125">
        <f>J245</f>
        <v>0</v>
      </c>
      <c r="L104" s="122"/>
    </row>
    <row r="105" spans="1:47" s="10" customFormat="1" ht="19.899999999999999" customHeight="1">
      <c r="B105" s="122"/>
      <c r="D105" s="123" t="s">
        <v>143</v>
      </c>
      <c r="E105" s="124"/>
      <c r="F105" s="124"/>
      <c r="G105" s="124"/>
      <c r="H105" s="124"/>
      <c r="I105" s="124"/>
      <c r="J105" s="125">
        <f>J258</f>
        <v>0</v>
      </c>
      <c r="L105" s="122"/>
    </row>
    <row r="106" spans="1:47" s="2" customFormat="1" ht="21.75" customHeight="1">
      <c r="A106" s="32"/>
      <c r="B106" s="33"/>
      <c r="C106" s="32"/>
      <c r="D106" s="32"/>
      <c r="E106" s="32"/>
      <c r="F106" s="32"/>
      <c r="G106" s="32"/>
      <c r="H106" s="32"/>
      <c r="I106" s="32"/>
      <c r="J106" s="32"/>
      <c r="K106" s="32"/>
      <c r="L106" s="42"/>
      <c r="S106" s="32"/>
      <c r="T106" s="32"/>
      <c r="U106" s="32"/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</row>
    <row r="107" spans="1:47" s="2" customFormat="1" ht="6.95" customHeight="1">
      <c r="A107" s="32"/>
      <c r="B107" s="47"/>
      <c r="C107" s="48"/>
      <c r="D107" s="48"/>
      <c r="E107" s="48"/>
      <c r="F107" s="48"/>
      <c r="G107" s="48"/>
      <c r="H107" s="48"/>
      <c r="I107" s="48"/>
      <c r="J107" s="48"/>
      <c r="K107" s="48"/>
      <c r="L107" s="42"/>
      <c r="S107" s="32"/>
      <c r="T107" s="32"/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</row>
    <row r="111" spans="1:47" s="2" customFormat="1" ht="6.95" customHeight="1">
      <c r="A111" s="32"/>
      <c r="B111" s="49"/>
      <c r="C111" s="50"/>
      <c r="D111" s="50"/>
      <c r="E111" s="50"/>
      <c r="F111" s="50"/>
      <c r="G111" s="50"/>
      <c r="H111" s="50"/>
      <c r="I111" s="50"/>
      <c r="J111" s="50"/>
      <c r="K111" s="50"/>
      <c r="L111" s="42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</row>
    <row r="112" spans="1:47" s="2" customFormat="1" ht="24.95" customHeight="1">
      <c r="A112" s="32"/>
      <c r="B112" s="33"/>
      <c r="C112" s="21" t="s">
        <v>144</v>
      </c>
      <c r="D112" s="32"/>
      <c r="E112" s="32"/>
      <c r="F112" s="32"/>
      <c r="G112" s="32"/>
      <c r="H112" s="32"/>
      <c r="I112" s="32"/>
      <c r="J112" s="32"/>
      <c r="K112" s="32"/>
      <c r="L112" s="42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pans="1:63" s="2" customFormat="1" ht="6.95" customHeight="1">
      <c r="A113" s="32"/>
      <c r="B113" s="33"/>
      <c r="C113" s="32"/>
      <c r="D113" s="32"/>
      <c r="E113" s="32"/>
      <c r="F113" s="32"/>
      <c r="G113" s="32"/>
      <c r="H113" s="32"/>
      <c r="I113" s="32"/>
      <c r="J113" s="32"/>
      <c r="K113" s="32"/>
      <c r="L113" s="42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pans="1:63" s="2" customFormat="1" ht="12" customHeight="1">
      <c r="A114" s="32"/>
      <c r="B114" s="33"/>
      <c r="C114" s="27" t="s">
        <v>16</v>
      </c>
      <c r="D114" s="32"/>
      <c r="E114" s="32"/>
      <c r="F114" s="32"/>
      <c r="G114" s="32"/>
      <c r="H114" s="32"/>
      <c r="I114" s="32"/>
      <c r="J114" s="32"/>
      <c r="K114" s="32"/>
      <c r="L114" s="42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pans="1:63" s="2" customFormat="1" ht="16.5" customHeight="1">
      <c r="A115" s="32"/>
      <c r="B115" s="33"/>
      <c r="C115" s="32"/>
      <c r="D115" s="32"/>
      <c r="E115" s="253" t="str">
        <f>E7</f>
        <v>Společný pás pro cyklisty a chodce ul. M.Alše - I.etapa</v>
      </c>
      <c r="F115" s="254"/>
      <c r="G115" s="254"/>
      <c r="H115" s="254"/>
      <c r="I115" s="32"/>
      <c r="J115" s="32"/>
      <c r="K115" s="32"/>
      <c r="L115" s="42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</row>
    <row r="116" spans="1:63" s="1" customFormat="1" ht="12" customHeight="1">
      <c r="B116" s="20"/>
      <c r="C116" s="27" t="s">
        <v>122</v>
      </c>
      <c r="L116" s="20"/>
    </row>
    <row r="117" spans="1:63" s="2" customFormat="1" ht="16.5" customHeight="1">
      <c r="A117" s="32"/>
      <c r="B117" s="33"/>
      <c r="C117" s="32"/>
      <c r="D117" s="32"/>
      <c r="E117" s="253" t="s">
        <v>125</v>
      </c>
      <c r="F117" s="255"/>
      <c r="G117" s="255"/>
      <c r="H117" s="255"/>
      <c r="I117" s="32"/>
      <c r="J117" s="32"/>
      <c r="K117" s="32"/>
      <c r="L117" s="42"/>
      <c r="S117" s="32"/>
      <c r="T117" s="32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</row>
    <row r="118" spans="1:63" s="2" customFormat="1" ht="12" customHeight="1">
      <c r="A118" s="32"/>
      <c r="B118" s="33"/>
      <c r="C118" s="27" t="s">
        <v>128</v>
      </c>
      <c r="D118" s="32"/>
      <c r="E118" s="32"/>
      <c r="F118" s="32"/>
      <c r="G118" s="32"/>
      <c r="H118" s="32"/>
      <c r="I118" s="32"/>
      <c r="J118" s="32"/>
      <c r="K118" s="32"/>
      <c r="L118" s="42"/>
      <c r="S118" s="32"/>
      <c r="T118" s="32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</row>
    <row r="119" spans="1:63" s="2" customFormat="1" ht="16.5" customHeight="1">
      <c r="A119" s="32"/>
      <c r="B119" s="33"/>
      <c r="C119" s="32"/>
      <c r="D119" s="32"/>
      <c r="E119" s="210" t="str">
        <f>E11</f>
        <v>001 - SO 101 Společný pás pro cyklisty a chodce</v>
      </c>
      <c r="F119" s="255"/>
      <c r="G119" s="255"/>
      <c r="H119" s="255"/>
      <c r="I119" s="32"/>
      <c r="J119" s="32"/>
      <c r="K119" s="32"/>
      <c r="L119" s="42"/>
      <c r="S119" s="32"/>
      <c r="T119" s="32"/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</row>
    <row r="120" spans="1:63" s="2" customFormat="1" ht="6.95" customHeight="1">
      <c r="A120" s="32"/>
      <c r="B120" s="33"/>
      <c r="C120" s="32"/>
      <c r="D120" s="32"/>
      <c r="E120" s="32"/>
      <c r="F120" s="32"/>
      <c r="G120" s="32"/>
      <c r="H120" s="32"/>
      <c r="I120" s="32"/>
      <c r="J120" s="32"/>
      <c r="K120" s="32"/>
      <c r="L120" s="42"/>
      <c r="S120" s="32"/>
      <c r="T120" s="32"/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</row>
    <row r="121" spans="1:63" s="2" customFormat="1" ht="12" customHeight="1">
      <c r="A121" s="32"/>
      <c r="B121" s="33"/>
      <c r="C121" s="27" t="s">
        <v>20</v>
      </c>
      <c r="D121" s="32"/>
      <c r="E121" s="32"/>
      <c r="F121" s="25" t="str">
        <f>F14</f>
        <v>Valašské Meziříčí</v>
      </c>
      <c r="G121" s="32"/>
      <c r="H121" s="32"/>
      <c r="I121" s="27" t="s">
        <v>22</v>
      </c>
      <c r="J121" s="55" t="str">
        <f>IF(J14="","",J14)</f>
        <v>13. 9. 2021</v>
      </c>
      <c r="K121" s="32"/>
      <c r="L121" s="42"/>
      <c r="S121" s="32"/>
      <c r="T121" s="32"/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</row>
    <row r="122" spans="1:63" s="2" customFormat="1" ht="6.95" customHeight="1">
      <c r="A122" s="32"/>
      <c r="B122" s="33"/>
      <c r="C122" s="32"/>
      <c r="D122" s="32"/>
      <c r="E122" s="32"/>
      <c r="F122" s="32"/>
      <c r="G122" s="32"/>
      <c r="H122" s="32"/>
      <c r="I122" s="32"/>
      <c r="J122" s="32"/>
      <c r="K122" s="32"/>
      <c r="L122" s="42"/>
      <c r="S122" s="32"/>
      <c r="T122" s="32"/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</row>
    <row r="123" spans="1:63" s="2" customFormat="1" ht="15.2" customHeight="1">
      <c r="A123" s="32"/>
      <c r="B123" s="33"/>
      <c r="C123" s="27" t="s">
        <v>24</v>
      </c>
      <c r="D123" s="32"/>
      <c r="E123" s="32"/>
      <c r="F123" s="25" t="str">
        <f>E17</f>
        <v>Město Valašské Meziříčí</v>
      </c>
      <c r="G123" s="32"/>
      <c r="H123" s="32"/>
      <c r="I123" s="27" t="s">
        <v>30</v>
      </c>
      <c r="J123" s="30" t="str">
        <f>E23</f>
        <v>Ing.Pavel Čunek</v>
      </c>
      <c r="K123" s="32"/>
      <c r="L123" s="42"/>
      <c r="S123" s="32"/>
      <c r="T123" s="32"/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</row>
    <row r="124" spans="1:63" s="2" customFormat="1" ht="15.2" customHeight="1">
      <c r="A124" s="32"/>
      <c r="B124" s="33"/>
      <c r="C124" s="27" t="s">
        <v>28</v>
      </c>
      <c r="D124" s="32"/>
      <c r="E124" s="32"/>
      <c r="F124" s="25" t="str">
        <f>IF(E20="","",E20)</f>
        <v>Vyplň údaj</v>
      </c>
      <c r="G124" s="32"/>
      <c r="H124" s="32"/>
      <c r="I124" s="27" t="s">
        <v>33</v>
      </c>
      <c r="J124" s="30" t="str">
        <f>E26</f>
        <v>Fajfrová Irena</v>
      </c>
      <c r="K124" s="32"/>
      <c r="L124" s="42"/>
      <c r="S124" s="32"/>
      <c r="T124" s="32"/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</row>
    <row r="125" spans="1:63" s="2" customFormat="1" ht="10.35" customHeight="1">
      <c r="A125" s="32"/>
      <c r="B125" s="33"/>
      <c r="C125" s="32"/>
      <c r="D125" s="32"/>
      <c r="E125" s="32"/>
      <c r="F125" s="32"/>
      <c r="G125" s="32"/>
      <c r="H125" s="32"/>
      <c r="I125" s="32"/>
      <c r="J125" s="32"/>
      <c r="K125" s="32"/>
      <c r="L125" s="42"/>
      <c r="S125" s="32"/>
      <c r="T125" s="32"/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</row>
    <row r="126" spans="1:63" s="11" customFormat="1" ht="29.25" customHeight="1">
      <c r="A126" s="126"/>
      <c r="B126" s="127"/>
      <c r="C126" s="128" t="s">
        <v>145</v>
      </c>
      <c r="D126" s="129" t="s">
        <v>61</v>
      </c>
      <c r="E126" s="129" t="s">
        <v>57</v>
      </c>
      <c r="F126" s="129" t="s">
        <v>58</v>
      </c>
      <c r="G126" s="129" t="s">
        <v>146</v>
      </c>
      <c r="H126" s="129" t="s">
        <v>147</v>
      </c>
      <c r="I126" s="129" t="s">
        <v>148</v>
      </c>
      <c r="J126" s="129" t="s">
        <v>134</v>
      </c>
      <c r="K126" s="130" t="s">
        <v>149</v>
      </c>
      <c r="L126" s="131"/>
      <c r="M126" s="62" t="s">
        <v>1</v>
      </c>
      <c r="N126" s="63" t="s">
        <v>40</v>
      </c>
      <c r="O126" s="63" t="s">
        <v>150</v>
      </c>
      <c r="P126" s="63" t="s">
        <v>151</v>
      </c>
      <c r="Q126" s="63" t="s">
        <v>152</v>
      </c>
      <c r="R126" s="63" t="s">
        <v>153</v>
      </c>
      <c r="S126" s="63" t="s">
        <v>154</v>
      </c>
      <c r="T126" s="64" t="s">
        <v>155</v>
      </c>
      <c r="U126" s="126"/>
      <c r="V126" s="126"/>
      <c r="W126" s="126"/>
      <c r="X126" s="126"/>
      <c r="Y126" s="126"/>
      <c r="Z126" s="126"/>
      <c r="AA126" s="126"/>
      <c r="AB126" s="126"/>
      <c r="AC126" s="126"/>
      <c r="AD126" s="126"/>
      <c r="AE126" s="126"/>
    </row>
    <row r="127" spans="1:63" s="2" customFormat="1" ht="22.9" customHeight="1">
      <c r="A127" s="32"/>
      <c r="B127" s="33"/>
      <c r="C127" s="69" t="s">
        <v>156</v>
      </c>
      <c r="D127" s="32"/>
      <c r="E127" s="32"/>
      <c r="F127" s="32"/>
      <c r="G127" s="32"/>
      <c r="H127" s="32"/>
      <c r="I127" s="32"/>
      <c r="J127" s="132">
        <f>BK127</f>
        <v>0</v>
      </c>
      <c r="K127" s="32"/>
      <c r="L127" s="33"/>
      <c r="M127" s="65"/>
      <c r="N127" s="56"/>
      <c r="O127" s="66"/>
      <c r="P127" s="133">
        <f>P128</f>
        <v>0</v>
      </c>
      <c r="Q127" s="66"/>
      <c r="R127" s="133">
        <f>R128</f>
        <v>822.37538319999976</v>
      </c>
      <c r="S127" s="66"/>
      <c r="T127" s="134">
        <f>T128</f>
        <v>40.467999999999996</v>
      </c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  <c r="AT127" s="17" t="s">
        <v>75</v>
      </c>
      <c r="AU127" s="17" t="s">
        <v>136</v>
      </c>
      <c r="BK127" s="135">
        <f>BK128</f>
        <v>0</v>
      </c>
    </row>
    <row r="128" spans="1:63" s="12" customFormat="1" ht="25.9" customHeight="1">
      <c r="B128" s="136"/>
      <c r="D128" s="137" t="s">
        <v>75</v>
      </c>
      <c r="E128" s="138" t="s">
        <v>157</v>
      </c>
      <c r="F128" s="138" t="s">
        <v>158</v>
      </c>
      <c r="I128" s="139"/>
      <c r="J128" s="140">
        <f>BK128</f>
        <v>0</v>
      </c>
      <c r="L128" s="136"/>
      <c r="M128" s="141"/>
      <c r="N128" s="142"/>
      <c r="O128" s="142"/>
      <c r="P128" s="143">
        <f>P129+P174+P179+P227+P245+P258</f>
        <v>0</v>
      </c>
      <c r="Q128" s="142"/>
      <c r="R128" s="143">
        <f>R129+R174+R179+R227+R245+R258</f>
        <v>822.37538319999976</v>
      </c>
      <c r="S128" s="142"/>
      <c r="T128" s="144">
        <f>T129+T174+T179+T227+T245+T258</f>
        <v>40.467999999999996</v>
      </c>
      <c r="AR128" s="137" t="s">
        <v>83</v>
      </c>
      <c r="AT128" s="145" t="s">
        <v>75</v>
      </c>
      <c r="AU128" s="145" t="s">
        <v>76</v>
      </c>
      <c r="AY128" s="137" t="s">
        <v>159</v>
      </c>
      <c r="BK128" s="146">
        <f>BK129+BK174+BK179+BK227+BK245+BK258</f>
        <v>0</v>
      </c>
    </row>
    <row r="129" spans="1:65" s="12" customFormat="1" ht="22.9" customHeight="1">
      <c r="B129" s="136"/>
      <c r="D129" s="137" t="s">
        <v>75</v>
      </c>
      <c r="E129" s="147" t="s">
        <v>83</v>
      </c>
      <c r="F129" s="147" t="s">
        <v>160</v>
      </c>
      <c r="I129" s="139"/>
      <c r="J129" s="148">
        <f>BK129</f>
        <v>0</v>
      </c>
      <c r="L129" s="136"/>
      <c r="M129" s="141"/>
      <c r="N129" s="142"/>
      <c r="O129" s="142"/>
      <c r="P129" s="143">
        <f>SUM(P130:P173)</f>
        <v>0</v>
      </c>
      <c r="Q129" s="142"/>
      <c r="R129" s="143">
        <f>SUM(R130:R173)</f>
        <v>1.6400000000000002E-3</v>
      </c>
      <c r="S129" s="142"/>
      <c r="T129" s="144">
        <f>SUM(T130:T173)</f>
        <v>40.467999999999996</v>
      </c>
      <c r="AR129" s="137" t="s">
        <v>83</v>
      </c>
      <c r="AT129" s="145" t="s">
        <v>75</v>
      </c>
      <c r="AU129" s="145" t="s">
        <v>83</v>
      </c>
      <c r="AY129" s="137" t="s">
        <v>159</v>
      </c>
      <c r="BK129" s="146">
        <f>SUM(BK130:BK173)</f>
        <v>0</v>
      </c>
    </row>
    <row r="130" spans="1:65" s="2" customFormat="1" ht="33" customHeight="1">
      <c r="A130" s="32"/>
      <c r="B130" s="149"/>
      <c r="C130" s="150" t="s">
        <v>83</v>
      </c>
      <c r="D130" s="150" t="s">
        <v>161</v>
      </c>
      <c r="E130" s="151" t="s">
        <v>162</v>
      </c>
      <c r="F130" s="152" t="s">
        <v>163</v>
      </c>
      <c r="G130" s="153" t="s">
        <v>164</v>
      </c>
      <c r="H130" s="154">
        <v>18</v>
      </c>
      <c r="I130" s="155"/>
      <c r="J130" s="156">
        <f>ROUND(I130*H130,2)</f>
        <v>0</v>
      </c>
      <c r="K130" s="152" t="s">
        <v>165</v>
      </c>
      <c r="L130" s="33"/>
      <c r="M130" s="157" t="s">
        <v>1</v>
      </c>
      <c r="N130" s="158" t="s">
        <v>41</v>
      </c>
      <c r="O130" s="58"/>
      <c r="P130" s="159">
        <f>O130*H130</f>
        <v>0</v>
      </c>
      <c r="Q130" s="159">
        <v>0</v>
      </c>
      <c r="R130" s="159">
        <f>Q130*H130</f>
        <v>0</v>
      </c>
      <c r="S130" s="159">
        <v>0.29499999999999998</v>
      </c>
      <c r="T130" s="160">
        <f>S130*H130</f>
        <v>5.31</v>
      </c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  <c r="AR130" s="161" t="s">
        <v>166</v>
      </c>
      <c r="AT130" s="161" t="s">
        <v>161</v>
      </c>
      <c r="AU130" s="161" t="s">
        <v>85</v>
      </c>
      <c r="AY130" s="17" t="s">
        <v>159</v>
      </c>
      <c r="BE130" s="162">
        <f>IF(N130="základní",J130,0)</f>
        <v>0</v>
      </c>
      <c r="BF130" s="162">
        <f>IF(N130="snížená",J130,0)</f>
        <v>0</v>
      </c>
      <c r="BG130" s="162">
        <f>IF(N130="zákl. přenesená",J130,0)</f>
        <v>0</v>
      </c>
      <c r="BH130" s="162">
        <f>IF(N130="sníž. přenesená",J130,0)</f>
        <v>0</v>
      </c>
      <c r="BI130" s="162">
        <f>IF(N130="nulová",J130,0)</f>
        <v>0</v>
      </c>
      <c r="BJ130" s="17" t="s">
        <v>83</v>
      </c>
      <c r="BK130" s="162">
        <f>ROUND(I130*H130,2)</f>
        <v>0</v>
      </c>
      <c r="BL130" s="17" t="s">
        <v>166</v>
      </c>
      <c r="BM130" s="161" t="s">
        <v>167</v>
      </c>
    </row>
    <row r="131" spans="1:65" s="2" customFormat="1" ht="24.2" customHeight="1">
      <c r="A131" s="32"/>
      <c r="B131" s="149"/>
      <c r="C131" s="150" t="s">
        <v>85</v>
      </c>
      <c r="D131" s="150" t="s">
        <v>161</v>
      </c>
      <c r="E131" s="151" t="s">
        <v>168</v>
      </c>
      <c r="F131" s="152" t="s">
        <v>169</v>
      </c>
      <c r="G131" s="153" t="s">
        <v>164</v>
      </c>
      <c r="H131" s="154">
        <v>18</v>
      </c>
      <c r="I131" s="155"/>
      <c r="J131" s="156">
        <f>ROUND(I131*H131,2)</f>
        <v>0</v>
      </c>
      <c r="K131" s="152" t="s">
        <v>165</v>
      </c>
      <c r="L131" s="33"/>
      <c r="M131" s="157" t="s">
        <v>1</v>
      </c>
      <c r="N131" s="158" t="s">
        <v>41</v>
      </c>
      <c r="O131" s="58"/>
      <c r="P131" s="159">
        <f>O131*H131</f>
        <v>0</v>
      </c>
      <c r="Q131" s="159">
        <v>0</v>
      </c>
      <c r="R131" s="159">
        <f>Q131*H131</f>
        <v>0</v>
      </c>
      <c r="S131" s="159">
        <v>0.5</v>
      </c>
      <c r="T131" s="160">
        <f>S131*H131</f>
        <v>9</v>
      </c>
      <c r="U131" s="32"/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  <c r="AR131" s="161" t="s">
        <v>166</v>
      </c>
      <c r="AT131" s="161" t="s">
        <v>161</v>
      </c>
      <c r="AU131" s="161" t="s">
        <v>85</v>
      </c>
      <c r="AY131" s="17" t="s">
        <v>159</v>
      </c>
      <c r="BE131" s="162">
        <f>IF(N131="základní",J131,0)</f>
        <v>0</v>
      </c>
      <c r="BF131" s="162">
        <f>IF(N131="snížená",J131,0)</f>
        <v>0</v>
      </c>
      <c r="BG131" s="162">
        <f>IF(N131="zákl. přenesená",J131,0)</f>
        <v>0</v>
      </c>
      <c r="BH131" s="162">
        <f>IF(N131="sníž. přenesená",J131,0)</f>
        <v>0</v>
      </c>
      <c r="BI131" s="162">
        <f>IF(N131="nulová",J131,0)</f>
        <v>0</v>
      </c>
      <c r="BJ131" s="17" t="s">
        <v>83</v>
      </c>
      <c r="BK131" s="162">
        <f>ROUND(I131*H131,2)</f>
        <v>0</v>
      </c>
      <c r="BL131" s="17" t="s">
        <v>166</v>
      </c>
      <c r="BM131" s="161" t="s">
        <v>170</v>
      </c>
    </row>
    <row r="132" spans="1:65" s="13" customFormat="1" ht="11.25">
      <c r="B132" s="163"/>
      <c r="D132" s="164" t="s">
        <v>171</v>
      </c>
      <c r="E132" s="165" t="s">
        <v>1</v>
      </c>
      <c r="F132" s="166" t="s">
        <v>172</v>
      </c>
      <c r="H132" s="167">
        <v>18</v>
      </c>
      <c r="I132" s="168"/>
      <c r="L132" s="163"/>
      <c r="M132" s="169"/>
      <c r="N132" s="170"/>
      <c r="O132" s="170"/>
      <c r="P132" s="170"/>
      <c r="Q132" s="170"/>
      <c r="R132" s="170"/>
      <c r="S132" s="170"/>
      <c r="T132" s="171"/>
      <c r="AT132" s="165" t="s">
        <v>171</v>
      </c>
      <c r="AU132" s="165" t="s">
        <v>85</v>
      </c>
      <c r="AV132" s="13" t="s">
        <v>85</v>
      </c>
      <c r="AW132" s="13" t="s">
        <v>32</v>
      </c>
      <c r="AX132" s="13" t="s">
        <v>83</v>
      </c>
      <c r="AY132" s="165" t="s">
        <v>159</v>
      </c>
    </row>
    <row r="133" spans="1:65" s="2" customFormat="1" ht="24.2" customHeight="1">
      <c r="A133" s="32"/>
      <c r="B133" s="149"/>
      <c r="C133" s="150" t="s">
        <v>173</v>
      </c>
      <c r="D133" s="150" t="s">
        <v>161</v>
      </c>
      <c r="E133" s="151" t="s">
        <v>174</v>
      </c>
      <c r="F133" s="152" t="s">
        <v>175</v>
      </c>
      <c r="G133" s="153" t="s">
        <v>164</v>
      </c>
      <c r="H133" s="154">
        <v>41</v>
      </c>
      <c r="I133" s="155"/>
      <c r="J133" s="156">
        <f>ROUND(I133*H133,2)</f>
        <v>0</v>
      </c>
      <c r="K133" s="152" t="s">
        <v>165</v>
      </c>
      <c r="L133" s="33"/>
      <c r="M133" s="157" t="s">
        <v>1</v>
      </c>
      <c r="N133" s="158" t="s">
        <v>41</v>
      </c>
      <c r="O133" s="58"/>
      <c r="P133" s="159">
        <f>O133*H133</f>
        <v>0</v>
      </c>
      <c r="Q133" s="159">
        <v>0</v>
      </c>
      <c r="R133" s="159">
        <f>Q133*H133</f>
        <v>0</v>
      </c>
      <c r="S133" s="159">
        <v>0.28999999999999998</v>
      </c>
      <c r="T133" s="160">
        <f>S133*H133</f>
        <v>11.889999999999999</v>
      </c>
      <c r="U133" s="32"/>
      <c r="V133" s="32"/>
      <c r="W133" s="32"/>
      <c r="X133" s="32"/>
      <c r="Y133" s="32"/>
      <c r="Z133" s="32"/>
      <c r="AA133" s="32"/>
      <c r="AB133" s="32"/>
      <c r="AC133" s="32"/>
      <c r="AD133" s="32"/>
      <c r="AE133" s="32"/>
      <c r="AR133" s="161" t="s">
        <v>166</v>
      </c>
      <c r="AT133" s="161" t="s">
        <v>161</v>
      </c>
      <c r="AU133" s="161" t="s">
        <v>85</v>
      </c>
      <c r="AY133" s="17" t="s">
        <v>159</v>
      </c>
      <c r="BE133" s="162">
        <f>IF(N133="základní",J133,0)</f>
        <v>0</v>
      </c>
      <c r="BF133" s="162">
        <f>IF(N133="snížená",J133,0)</f>
        <v>0</v>
      </c>
      <c r="BG133" s="162">
        <f>IF(N133="zákl. přenesená",J133,0)</f>
        <v>0</v>
      </c>
      <c r="BH133" s="162">
        <f>IF(N133="sníž. přenesená",J133,0)</f>
        <v>0</v>
      </c>
      <c r="BI133" s="162">
        <f>IF(N133="nulová",J133,0)</f>
        <v>0</v>
      </c>
      <c r="BJ133" s="17" t="s">
        <v>83</v>
      </c>
      <c r="BK133" s="162">
        <f>ROUND(I133*H133,2)</f>
        <v>0</v>
      </c>
      <c r="BL133" s="17" t="s">
        <v>166</v>
      </c>
      <c r="BM133" s="161" t="s">
        <v>176</v>
      </c>
    </row>
    <row r="134" spans="1:65" s="2" customFormat="1" ht="24.2" customHeight="1">
      <c r="A134" s="32"/>
      <c r="B134" s="149"/>
      <c r="C134" s="150" t="s">
        <v>166</v>
      </c>
      <c r="D134" s="150" t="s">
        <v>161</v>
      </c>
      <c r="E134" s="151" t="s">
        <v>177</v>
      </c>
      <c r="F134" s="152" t="s">
        <v>178</v>
      </c>
      <c r="G134" s="153" t="s">
        <v>164</v>
      </c>
      <c r="H134" s="154">
        <v>41</v>
      </c>
      <c r="I134" s="155"/>
      <c r="J134" s="156">
        <f>ROUND(I134*H134,2)</f>
        <v>0</v>
      </c>
      <c r="K134" s="152" t="s">
        <v>165</v>
      </c>
      <c r="L134" s="33"/>
      <c r="M134" s="157" t="s">
        <v>1</v>
      </c>
      <c r="N134" s="158" t="s">
        <v>41</v>
      </c>
      <c r="O134" s="58"/>
      <c r="P134" s="159">
        <f>O134*H134</f>
        <v>0</v>
      </c>
      <c r="Q134" s="159">
        <v>0</v>
      </c>
      <c r="R134" s="159">
        <f>Q134*H134</f>
        <v>0</v>
      </c>
      <c r="S134" s="159">
        <v>0.22</v>
      </c>
      <c r="T134" s="160">
        <f>S134*H134</f>
        <v>9.02</v>
      </c>
      <c r="U134" s="32"/>
      <c r="V134" s="32"/>
      <c r="W134" s="32"/>
      <c r="X134" s="32"/>
      <c r="Y134" s="32"/>
      <c r="Z134" s="32"/>
      <c r="AA134" s="32"/>
      <c r="AB134" s="32"/>
      <c r="AC134" s="32"/>
      <c r="AD134" s="32"/>
      <c r="AE134" s="32"/>
      <c r="AR134" s="161" t="s">
        <v>166</v>
      </c>
      <c r="AT134" s="161" t="s">
        <v>161</v>
      </c>
      <c r="AU134" s="161" t="s">
        <v>85</v>
      </c>
      <c r="AY134" s="17" t="s">
        <v>159</v>
      </c>
      <c r="BE134" s="162">
        <f>IF(N134="základní",J134,0)</f>
        <v>0</v>
      </c>
      <c r="BF134" s="162">
        <f>IF(N134="snížená",J134,0)</f>
        <v>0</v>
      </c>
      <c r="BG134" s="162">
        <f>IF(N134="zákl. přenesená",J134,0)</f>
        <v>0</v>
      </c>
      <c r="BH134" s="162">
        <f>IF(N134="sníž. přenesená",J134,0)</f>
        <v>0</v>
      </c>
      <c r="BI134" s="162">
        <f>IF(N134="nulová",J134,0)</f>
        <v>0</v>
      </c>
      <c r="BJ134" s="17" t="s">
        <v>83</v>
      </c>
      <c r="BK134" s="162">
        <f>ROUND(I134*H134,2)</f>
        <v>0</v>
      </c>
      <c r="BL134" s="17" t="s">
        <v>166</v>
      </c>
      <c r="BM134" s="161" t="s">
        <v>179</v>
      </c>
    </row>
    <row r="135" spans="1:65" s="14" customFormat="1" ht="11.25">
      <c r="B135" s="172"/>
      <c r="D135" s="164" t="s">
        <v>171</v>
      </c>
      <c r="E135" s="173" t="s">
        <v>1</v>
      </c>
      <c r="F135" s="174" t="s">
        <v>180</v>
      </c>
      <c r="H135" s="173" t="s">
        <v>1</v>
      </c>
      <c r="I135" s="175"/>
      <c r="L135" s="172"/>
      <c r="M135" s="176"/>
      <c r="N135" s="177"/>
      <c r="O135" s="177"/>
      <c r="P135" s="177"/>
      <c r="Q135" s="177"/>
      <c r="R135" s="177"/>
      <c r="S135" s="177"/>
      <c r="T135" s="178"/>
      <c r="AT135" s="173" t="s">
        <v>171</v>
      </c>
      <c r="AU135" s="173" t="s">
        <v>85</v>
      </c>
      <c r="AV135" s="14" t="s">
        <v>83</v>
      </c>
      <c r="AW135" s="14" t="s">
        <v>32</v>
      </c>
      <c r="AX135" s="14" t="s">
        <v>76</v>
      </c>
      <c r="AY135" s="173" t="s">
        <v>159</v>
      </c>
    </row>
    <row r="136" spans="1:65" s="13" customFormat="1" ht="11.25">
      <c r="B136" s="163"/>
      <c r="D136" s="164" t="s">
        <v>171</v>
      </c>
      <c r="E136" s="165" t="s">
        <v>1</v>
      </c>
      <c r="F136" s="166" t="s">
        <v>181</v>
      </c>
      <c r="H136" s="167">
        <v>41</v>
      </c>
      <c r="I136" s="168"/>
      <c r="L136" s="163"/>
      <c r="M136" s="169"/>
      <c r="N136" s="170"/>
      <c r="O136" s="170"/>
      <c r="P136" s="170"/>
      <c r="Q136" s="170"/>
      <c r="R136" s="170"/>
      <c r="S136" s="170"/>
      <c r="T136" s="171"/>
      <c r="AT136" s="165" t="s">
        <v>171</v>
      </c>
      <c r="AU136" s="165" t="s">
        <v>85</v>
      </c>
      <c r="AV136" s="13" t="s">
        <v>85</v>
      </c>
      <c r="AW136" s="13" t="s">
        <v>32</v>
      </c>
      <c r="AX136" s="13" t="s">
        <v>83</v>
      </c>
      <c r="AY136" s="165" t="s">
        <v>159</v>
      </c>
    </row>
    <row r="137" spans="1:65" s="2" customFormat="1" ht="24.2" customHeight="1">
      <c r="A137" s="32"/>
      <c r="B137" s="149"/>
      <c r="C137" s="150" t="s">
        <v>182</v>
      </c>
      <c r="D137" s="150" t="s">
        <v>161</v>
      </c>
      <c r="E137" s="151" t="s">
        <v>183</v>
      </c>
      <c r="F137" s="152" t="s">
        <v>184</v>
      </c>
      <c r="G137" s="153" t="s">
        <v>164</v>
      </c>
      <c r="H137" s="154">
        <v>41</v>
      </c>
      <c r="I137" s="155"/>
      <c r="J137" s="156">
        <f>ROUND(I137*H137,2)</f>
        <v>0</v>
      </c>
      <c r="K137" s="152" t="s">
        <v>165</v>
      </c>
      <c r="L137" s="33"/>
      <c r="M137" s="157" t="s">
        <v>1</v>
      </c>
      <c r="N137" s="158" t="s">
        <v>41</v>
      </c>
      <c r="O137" s="58"/>
      <c r="P137" s="159">
        <f>O137*H137</f>
        <v>0</v>
      </c>
      <c r="Q137" s="159">
        <v>4.0000000000000003E-5</v>
      </c>
      <c r="R137" s="159">
        <f>Q137*H137</f>
        <v>1.6400000000000002E-3</v>
      </c>
      <c r="S137" s="159">
        <v>0.128</v>
      </c>
      <c r="T137" s="160">
        <f>S137*H137</f>
        <v>5.2480000000000002</v>
      </c>
      <c r="U137" s="32"/>
      <c r="V137" s="32"/>
      <c r="W137" s="32"/>
      <c r="X137" s="32"/>
      <c r="Y137" s="32"/>
      <c r="Z137" s="32"/>
      <c r="AA137" s="32"/>
      <c r="AB137" s="32"/>
      <c r="AC137" s="32"/>
      <c r="AD137" s="32"/>
      <c r="AE137" s="32"/>
      <c r="AR137" s="161" t="s">
        <v>166</v>
      </c>
      <c r="AT137" s="161" t="s">
        <v>161</v>
      </c>
      <c r="AU137" s="161" t="s">
        <v>85</v>
      </c>
      <c r="AY137" s="17" t="s">
        <v>159</v>
      </c>
      <c r="BE137" s="162">
        <f>IF(N137="základní",J137,0)</f>
        <v>0</v>
      </c>
      <c r="BF137" s="162">
        <f>IF(N137="snížená",J137,0)</f>
        <v>0</v>
      </c>
      <c r="BG137" s="162">
        <f>IF(N137="zákl. přenesená",J137,0)</f>
        <v>0</v>
      </c>
      <c r="BH137" s="162">
        <f>IF(N137="sníž. přenesená",J137,0)</f>
        <v>0</v>
      </c>
      <c r="BI137" s="162">
        <f>IF(N137="nulová",J137,0)</f>
        <v>0</v>
      </c>
      <c r="BJ137" s="17" t="s">
        <v>83</v>
      </c>
      <c r="BK137" s="162">
        <f>ROUND(I137*H137,2)</f>
        <v>0</v>
      </c>
      <c r="BL137" s="17" t="s">
        <v>166</v>
      </c>
      <c r="BM137" s="161" t="s">
        <v>185</v>
      </c>
    </row>
    <row r="138" spans="1:65" s="14" customFormat="1" ht="11.25">
      <c r="B138" s="172"/>
      <c r="D138" s="164" t="s">
        <v>171</v>
      </c>
      <c r="E138" s="173" t="s">
        <v>1</v>
      </c>
      <c r="F138" s="174" t="s">
        <v>180</v>
      </c>
      <c r="H138" s="173" t="s">
        <v>1</v>
      </c>
      <c r="I138" s="175"/>
      <c r="L138" s="172"/>
      <c r="M138" s="176"/>
      <c r="N138" s="177"/>
      <c r="O138" s="177"/>
      <c r="P138" s="177"/>
      <c r="Q138" s="177"/>
      <c r="R138" s="177"/>
      <c r="S138" s="177"/>
      <c r="T138" s="178"/>
      <c r="AT138" s="173" t="s">
        <v>171</v>
      </c>
      <c r="AU138" s="173" t="s">
        <v>85</v>
      </c>
      <c r="AV138" s="14" t="s">
        <v>83</v>
      </c>
      <c r="AW138" s="14" t="s">
        <v>32</v>
      </c>
      <c r="AX138" s="14" t="s">
        <v>76</v>
      </c>
      <c r="AY138" s="173" t="s">
        <v>159</v>
      </c>
    </row>
    <row r="139" spans="1:65" s="13" customFormat="1" ht="11.25">
      <c r="B139" s="163"/>
      <c r="D139" s="164" t="s">
        <v>171</v>
      </c>
      <c r="E139" s="165" t="s">
        <v>1</v>
      </c>
      <c r="F139" s="166" t="s">
        <v>181</v>
      </c>
      <c r="H139" s="167">
        <v>41</v>
      </c>
      <c r="I139" s="168"/>
      <c r="L139" s="163"/>
      <c r="M139" s="169"/>
      <c r="N139" s="170"/>
      <c r="O139" s="170"/>
      <c r="P139" s="170"/>
      <c r="Q139" s="170"/>
      <c r="R139" s="170"/>
      <c r="S139" s="170"/>
      <c r="T139" s="171"/>
      <c r="AT139" s="165" t="s">
        <v>171</v>
      </c>
      <c r="AU139" s="165" t="s">
        <v>85</v>
      </c>
      <c r="AV139" s="13" t="s">
        <v>85</v>
      </c>
      <c r="AW139" s="13" t="s">
        <v>32</v>
      </c>
      <c r="AX139" s="13" t="s">
        <v>83</v>
      </c>
      <c r="AY139" s="165" t="s">
        <v>159</v>
      </c>
    </row>
    <row r="140" spans="1:65" s="2" customFormat="1" ht="24.2" customHeight="1">
      <c r="A140" s="32"/>
      <c r="B140" s="149"/>
      <c r="C140" s="150" t="s">
        <v>186</v>
      </c>
      <c r="D140" s="150" t="s">
        <v>161</v>
      </c>
      <c r="E140" s="151" t="s">
        <v>187</v>
      </c>
      <c r="F140" s="152" t="s">
        <v>188</v>
      </c>
      <c r="G140" s="153" t="s">
        <v>164</v>
      </c>
      <c r="H140" s="154">
        <v>170</v>
      </c>
      <c r="I140" s="155"/>
      <c r="J140" s="156">
        <f>ROUND(I140*H140,2)</f>
        <v>0</v>
      </c>
      <c r="K140" s="152" t="s">
        <v>165</v>
      </c>
      <c r="L140" s="33"/>
      <c r="M140" s="157" t="s">
        <v>1</v>
      </c>
      <c r="N140" s="158" t="s">
        <v>41</v>
      </c>
      <c r="O140" s="58"/>
      <c r="P140" s="159">
        <f>O140*H140</f>
        <v>0</v>
      </c>
      <c r="Q140" s="159">
        <v>0</v>
      </c>
      <c r="R140" s="159">
        <f>Q140*H140</f>
        <v>0</v>
      </c>
      <c r="S140" s="159">
        <v>0</v>
      </c>
      <c r="T140" s="160">
        <f>S140*H140</f>
        <v>0</v>
      </c>
      <c r="U140" s="32"/>
      <c r="V140" s="32"/>
      <c r="W140" s="32"/>
      <c r="X140" s="32"/>
      <c r="Y140" s="32"/>
      <c r="Z140" s="32"/>
      <c r="AA140" s="32"/>
      <c r="AB140" s="32"/>
      <c r="AC140" s="32"/>
      <c r="AD140" s="32"/>
      <c r="AE140" s="32"/>
      <c r="AR140" s="161" t="s">
        <v>166</v>
      </c>
      <c r="AT140" s="161" t="s">
        <v>161</v>
      </c>
      <c r="AU140" s="161" t="s">
        <v>85</v>
      </c>
      <c r="AY140" s="17" t="s">
        <v>159</v>
      </c>
      <c r="BE140" s="162">
        <f>IF(N140="základní",J140,0)</f>
        <v>0</v>
      </c>
      <c r="BF140" s="162">
        <f>IF(N140="snížená",J140,0)</f>
        <v>0</v>
      </c>
      <c r="BG140" s="162">
        <f>IF(N140="zákl. přenesená",J140,0)</f>
        <v>0</v>
      </c>
      <c r="BH140" s="162">
        <f>IF(N140="sníž. přenesená",J140,0)</f>
        <v>0</v>
      </c>
      <c r="BI140" s="162">
        <f>IF(N140="nulová",J140,0)</f>
        <v>0</v>
      </c>
      <c r="BJ140" s="17" t="s">
        <v>83</v>
      </c>
      <c r="BK140" s="162">
        <f>ROUND(I140*H140,2)</f>
        <v>0</v>
      </c>
      <c r="BL140" s="17" t="s">
        <v>166</v>
      </c>
      <c r="BM140" s="161" t="s">
        <v>189</v>
      </c>
    </row>
    <row r="141" spans="1:65" s="14" customFormat="1" ht="22.5">
      <c r="B141" s="172"/>
      <c r="D141" s="164" t="s">
        <v>171</v>
      </c>
      <c r="E141" s="173" t="s">
        <v>1</v>
      </c>
      <c r="F141" s="174" t="s">
        <v>190</v>
      </c>
      <c r="H141" s="173" t="s">
        <v>1</v>
      </c>
      <c r="I141" s="175"/>
      <c r="L141" s="172"/>
      <c r="M141" s="176"/>
      <c r="N141" s="177"/>
      <c r="O141" s="177"/>
      <c r="P141" s="177"/>
      <c r="Q141" s="177"/>
      <c r="R141" s="177"/>
      <c r="S141" s="177"/>
      <c r="T141" s="178"/>
      <c r="AT141" s="173" t="s">
        <v>171</v>
      </c>
      <c r="AU141" s="173" t="s">
        <v>85</v>
      </c>
      <c r="AV141" s="14" t="s">
        <v>83</v>
      </c>
      <c r="AW141" s="14" t="s">
        <v>32</v>
      </c>
      <c r="AX141" s="14" t="s">
        <v>76</v>
      </c>
      <c r="AY141" s="173" t="s">
        <v>159</v>
      </c>
    </row>
    <row r="142" spans="1:65" s="13" customFormat="1" ht="11.25">
      <c r="B142" s="163"/>
      <c r="D142" s="164" t="s">
        <v>171</v>
      </c>
      <c r="E142" s="165" t="s">
        <v>123</v>
      </c>
      <c r="F142" s="166" t="s">
        <v>124</v>
      </c>
      <c r="H142" s="167">
        <v>170</v>
      </c>
      <c r="I142" s="168"/>
      <c r="L142" s="163"/>
      <c r="M142" s="169"/>
      <c r="N142" s="170"/>
      <c r="O142" s="170"/>
      <c r="P142" s="170"/>
      <c r="Q142" s="170"/>
      <c r="R142" s="170"/>
      <c r="S142" s="170"/>
      <c r="T142" s="171"/>
      <c r="AT142" s="165" t="s">
        <v>171</v>
      </c>
      <c r="AU142" s="165" t="s">
        <v>85</v>
      </c>
      <c r="AV142" s="13" t="s">
        <v>85</v>
      </c>
      <c r="AW142" s="13" t="s">
        <v>32</v>
      </c>
      <c r="AX142" s="13" t="s">
        <v>83</v>
      </c>
      <c r="AY142" s="165" t="s">
        <v>159</v>
      </c>
    </row>
    <row r="143" spans="1:65" s="2" customFormat="1" ht="37.9" customHeight="1">
      <c r="A143" s="32"/>
      <c r="B143" s="149"/>
      <c r="C143" s="150" t="s">
        <v>191</v>
      </c>
      <c r="D143" s="150" t="s">
        <v>161</v>
      </c>
      <c r="E143" s="151" t="s">
        <v>192</v>
      </c>
      <c r="F143" s="152" t="s">
        <v>193</v>
      </c>
      <c r="G143" s="153" t="s">
        <v>194</v>
      </c>
      <c r="H143" s="154">
        <v>305</v>
      </c>
      <c r="I143" s="155"/>
      <c r="J143" s="156">
        <f>ROUND(I143*H143,2)</f>
        <v>0</v>
      </c>
      <c r="K143" s="152" t="s">
        <v>165</v>
      </c>
      <c r="L143" s="33"/>
      <c r="M143" s="157" t="s">
        <v>1</v>
      </c>
      <c r="N143" s="158" t="s">
        <v>41</v>
      </c>
      <c r="O143" s="58"/>
      <c r="P143" s="159">
        <f>O143*H143</f>
        <v>0</v>
      </c>
      <c r="Q143" s="159">
        <v>0</v>
      </c>
      <c r="R143" s="159">
        <f>Q143*H143</f>
        <v>0</v>
      </c>
      <c r="S143" s="159">
        <v>0</v>
      </c>
      <c r="T143" s="160">
        <f>S143*H143</f>
        <v>0</v>
      </c>
      <c r="U143" s="32"/>
      <c r="V143" s="32"/>
      <c r="W143" s="32"/>
      <c r="X143" s="32"/>
      <c r="Y143" s="32"/>
      <c r="Z143" s="32"/>
      <c r="AA143" s="32"/>
      <c r="AB143" s="32"/>
      <c r="AC143" s="32"/>
      <c r="AD143" s="32"/>
      <c r="AE143" s="32"/>
      <c r="AR143" s="161" t="s">
        <v>166</v>
      </c>
      <c r="AT143" s="161" t="s">
        <v>161</v>
      </c>
      <c r="AU143" s="161" t="s">
        <v>85</v>
      </c>
      <c r="AY143" s="17" t="s">
        <v>159</v>
      </c>
      <c r="BE143" s="162">
        <f>IF(N143="základní",J143,0)</f>
        <v>0</v>
      </c>
      <c r="BF143" s="162">
        <f>IF(N143="snížená",J143,0)</f>
        <v>0</v>
      </c>
      <c r="BG143" s="162">
        <f>IF(N143="zákl. přenesená",J143,0)</f>
        <v>0</v>
      </c>
      <c r="BH143" s="162">
        <f>IF(N143="sníž. přenesená",J143,0)</f>
        <v>0</v>
      </c>
      <c r="BI143" s="162">
        <f>IF(N143="nulová",J143,0)</f>
        <v>0</v>
      </c>
      <c r="BJ143" s="17" t="s">
        <v>83</v>
      </c>
      <c r="BK143" s="162">
        <f>ROUND(I143*H143,2)</f>
        <v>0</v>
      </c>
      <c r="BL143" s="17" t="s">
        <v>166</v>
      </c>
      <c r="BM143" s="161" t="s">
        <v>195</v>
      </c>
    </row>
    <row r="144" spans="1:65" s="13" customFormat="1" ht="11.25">
      <c r="B144" s="163"/>
      <c r="D144" s="164" t="s">
        <v>171</v>
      </c>
      <c r="E144" s="165" t="s">
        <v>114</v>
      </c>
      <c r="F144" s="166" t="s">
        <v>196</v>
      </c>
      <c r="H144" s="167">
        <v>305</v>
      </c>
      <c r="I144" s="168"/>
      <c r="L144" s="163"/>
      <c r="M144" s="169"/>
      <c r="N144" s="170"/>
      <c r="O144" s="170"/>
      <c r="P144" s="170"/>
      <c r="Q144" s="170"/>
      <c r="R144" s="170"/>
      <c r="S144" s="170"/>
      <c r="T144" s="171"/>
      <c r="AT144" s="165" t="s">
        <v>171</v>
      </c>
      <c r="AU144" s="165" t="s">
        <v>85</v>
      </c>
      <c r="AV144" s="13" t="s">
        <v>85</v>
      </c>
      <c r="AW144" s="13" t="s">
        <v>32</v>
      </c>
      <c r="AX144" s="13" t="s">
        <v>83</v>
      </c>
      <c r="AY144" s="165" t="s">
        <v>159</v>
      </c>
    </row>
    <row r="145" spans="1:65" s="2" customFormat="1" ht="24.2" customHeight="1">
      <c r="A145" s="32"/>
      <c r="B145" s="149"/>
      <c r="C145" s="150" t="s">
        <v>197</v>
      </c>
      <c r="D145" s="150" t="s">
        <v>161</v>
      </c>
      <c r="E145" s="151" t="s">
        <v>198</v>
      </c>
      <c r="F145" s="152" t="s">
        <v>199</v>
      </c>
      <c r="G145" s="153" t="s">
        <v>194</v>
      </c>
      <c r="H145" s="154">
        <v>6.86</v>
      </c>
      <c r="I145" s="155"/>
      <c r="J145" s="156">
        <f>ROUND(I145*H145,2)</f>
        <v>0</v>
      </c>
      <c r="K145" s="152" t="s">
        <v>165</v>
      </c>
      <c r="L145" s="33"/>
      <c r="M145" s="157" t="s">
        <v>1</v>
      </c>
      <c r="N145" s="158" t="s">
        <v>41</v>
      </c>
      <c r="O145" s="58"/>
      <c r="P145" s="159">
        <f>O145*H145</f>
        <v>0</v>
      </c>
      <c r="Q145" s="159">
        <v>0</v>
      </c>
      <c r="R145" s="159">
        <f>Q145*H145</f>
        <v>0</v>
      </c>
      <c r="S145" s="159">
        <v>0</v>
      </c>
      <c r="T145" s="160">
        <f>S145*H145</f>
        <v>0</v>
      </c>
      <c r="U145" s="32"/>
      <c r="V145" s="32"/>
      <c r="W145" s="32"/>
      <c r="X145" s="32"/>
      <c r="Y145" s="32"/>
      <c r="Z145" s="32"/>
      <c r="AA145" s="32"/>
      <c r="AB145" s="32"/>
      <c r="AC145" s="32"/>
      <c r="AD145" s="32"/>
      <c r="AE145" s="32"/>
      <c r="AR145" s="161" t="s">
        <v>166</v>
      </c>
      <c r="AT145" s="161" t="s">
        <v>161</v>
      </c>
      <c r="AU145" s="161" t="s">
        <v>85</v>
      </c>
      <c r="AY145" s="17" t="s">
        <v>159</v>
      </c>
      <c r="BE145" s="162">
        <f>IF(N145="základní",J145,0)</f>
        <v>0</v>
      </c>
      <c r="BF145" s="162">
        <f>IF(N145="snížená",J145,0)</f>
        <v>0</v>
      </c>
      <c r="BG145" s="162">
        <f>IF(N145="zákl. přenesená",J145,0)</f>
        <v>0</v>
      </c>
      <c r="BH145" s="162">
        <f>IF(N145="sníž. přenesená",J145,0)</f>
        <v>0</v>
      </c>
      <c r="BI145" s="162">
        <f>IF(N145="nulová",J145,0)</f>
        <v>0</v>
      </c>
      <c r="BJ145" s="17" t="s">
        <v>83</v>
      </c>
      <c r="BK145" s="162">
        <f>ROUND(I145*H145,2)</f>
        <v>0</v>
      </c>
      <c r="BL145" s="17" t="s">
        <v>166</v>
      </c>
      <c r="BM145" s="161" t="s">
        <v>200</v>
      </c>
    </row>
    <row r="146" spans="1:65" s="14" customFormat="1" ht="11.25">
      <c r="B146" s="172"/>
      <c r="D146" s="164" t="s">
        <v>171</v>
      </c>
      <c r="E146" s="173" t="s">
        <v>1</v>
      </c>
      <c r="F146" s="174" t="s">
        <v>201</v>
      </c>
      <c r="H146" s="173" t="s">
        <v>1</v>
      </c>
      <c r="I146" s="175"/>
      <c r="L146" s="172"/>
      <c r="M146" s="176"/>
      <c r="N146" s="177"/>
      <c r="O146" s="177"/>
      <c r="P146" s="177"/>
      <c r="Q146" s="177"/>
      <c r="R146" s="177"/>
      <c r="S146" s="177"/>
      <c r="T146" s="178"/>
      <c r="AT146" s="173" t="s">
        <v>171</v>
      </c>
      <c r="AU146" s="173" t="s">
        <v>85</v>
      </c>
      <c r="AV146" s="14" t="s">
        <v>83</v>
      </c>
      <c r="AW146" s="14" t="s">
        <v>32</v>
      </c>
      <c r="AX146" s="14" t="s">
        <v>76</v>
      </c>
      <c r="AY146" s="173" t="s">
        <v>159</v>
      </c>
    </row>
    <row r="147" spans="1:65" s="13" customFormat="1" ht="11.25">
      <c r="B147" s="163"/>
      <c r="D147" s="164" t="s">
        <v>171</v>
      </c>
      <c r="E147" s="165" t="s">
        <v>126</v>
      </c>
      <c r="F147" s="166" t="s">
        <v>202</v>
      </c>
      <c r="H147" s="167">
        <v>6.86</v>
      </c>
      <c r="I147" s="168"/>
      <c r="L147" s="163"/>
      <c r="M147" s="169"/>
      <c r="N147" s="170"/>
      <c r="O147" s="170"/>
      <c r="P147" s="170"/>
      <c r="Q147" s="170"/>
      <c r="R147" s="170"/>
      <c r="S147" s="170"/>
      <c r="T147" s="171"/>
      <c r="AT147" s="165" t="s">
        <v>171</v>
      </c>
      <c r="AU147" s="165" t="s">
        <v>85</v>
      </c>
      <c r="AV147" s="13" t="s">
        <v>85</v>
      </c>
      <c r="AW147" s="13" t="s">
        <v>32</v>
      </c>
      <c r="AX147" s="13" t="s">
        <v>83</v>
      </c>
      <c r="AY147" s="165" t="s">
        <v>159</v>
      </c>
    </row>
    <row r="148" spans="1:65" s="2" customFormat="1" ht="33" customHeight="1">
      <c r="A148" s="32"/>
      <c r="B148" s="149"/>
      <c r="C148" s="150" t="s">
        <v>203</v>
      </c>
      <c r="D148" s="150" t="s">
        <v>161</v>
      </c>
      <c r="E148" s="151" t="s">
        <v>204</v>
      </c>
      <c r="F148" s="152" t="s">
        <v>205</v>
      </c>
      <c r="G148" s="153" t="s">
        <v>194</v>
      </c>
      <c r="H148" s="154">
        <v>76</v>
      </c>
      <c r="I148" s="155"/>
      <c r="J148" s="156">
        <f>ROUND(I148*H148,2)</f>
        <v>0</v>
      </c>
      <c r="K148" s="152" t="s">
        <v>165</v>
      </c>
      <c r="L148" s="33"/>
      <c r="M148" s="157" t="s">
        <v>1</v>
      </c>
      <c r="N148" s="158" t="s">
        <v>41</v>
      </c>
      <c r="O148" s="58"/>
      <c r="P148" s="159">
        <f>O148*H148</f>
        <v>0</v>
      </c>
      <c r="Q148" s="159">
        <v>0</v>
      </c>
      <c r="R148" s="159">
        <f>Q148*H148</f>
        <v>0</v>
      </c>
      <c r="S148" s="159">
        <v>0</v>
      </c>
      <c r="T148" s="160">
        <f>S148*H148</f>
        <v>0</v>
      </c>
      <c r="U148" s="32"/>
      <c r="V148" s="32"/>
      <c r="W148" s="32"/>
      <c r="X148" s="32"/>
      <c r="Y148" s="32"/>
      <c r="Z148" s="32"/>
      <c r="AA148" s="32"/>
      <c r="AB148" s="32"/>
      <c r="AC148" s="32"/>
      <c r="AD148" s="32"/>
      <c r="AE148" s="32"/>
      <c r="AR148" s="161" t="s">
        <v>166</v>
      </c>
      <c r="AT148" s="161" t="s">
        <v>161</v>
      </c>
      <c r="AU148" s="161" t="s">
        <v>85</v>
      </c>
      <c r="AY148" s="17" t="s">
        <v>159</v>
      </c>
      <c r="BE148" s="162">
        <f>IF(N148="základní",J148,0)</f>
        <v>0</v>
      </c>
      <c r="BF148" s="162">
        <f>IF(N148="snížená",J148,0)</f>
        <v>0</v>
      </c>
      <c r="BG148" s="162">
        <f>IF(N148="zákl. přenesená",J148,0)</f>
        <v>0</v>
      </c>
      <c r="BH148" s="162">
        <f>IF(N148="sníž. přenesená",J148,0)</f>
        <v>0</v>
      </c>
      <c r="BI148" s="162">
        <f>IF(N148="nulová",J148,0)</f>
        <v>0</v>
      </c>
      <c r="BJ148" s="17" t="s">
        <v>83</v>
      </c>
      <c r="BK148" s="162">
        <f>ROUND(I148*H148,2)</f>
        <v>0</v>
      </c>
      <c r="BL148" s="17" t="s">
        <v>166</v>
      </c>
      <c r="BM148" s="161" t="s">
        <v>206</v>
      </c>
    </row>
    <row r="149" spans="1:65" s="13" customFormat="1" ht="11.25">
      <c r="B149" s="163"/>
      <c r="D149" s="164" t="s">
        <v>171</v>
      </c>
      <c r="E149" s="165" t="s">
        <v>1</v>
      </c>
      <c r="F149" s="166" t="s">
        <v>207</v>
      </c>
      <c r="H149" s="167">
        <v>29.5</v>
      </c>
      <c r="I149" s="168"/>
      <c r="L149" s="163"/>
      <c r="M149" s="169"/>
      <c r="N149" s="170"/>
      <c r="O149" s="170"/>
      <c r="P149" s="170"/>
      <c r="Q149" s="170"/>
      <c r="R149" s="170"/>
      <c r="S149" s="170"/>
      <c r="T149" s="171"/>
      <c r="AT149" s="165" t="s">
        <v>171</v>
      </c>
      <c r="AU149" s="165" t="s">
        <v>85</v>
      </c>
      <c r="AV149" s="13" t="s">
        <v>85</v>
      </c>
      <c r="AW149" s="13" t="s">
        <v>32</v>
      </c>
      <c r="AX149" s="13" t="s">
        <v>76</v>
      </c>
      <c r="AY149" s="165" t="s">
        <v>159</v>
      </c>
    </row>
    <row r="150" spans="1:65" s="13" customFormat="1" ht="11.25">
      <c r="B150" s="163"/>
      <c r="D150" s="164" t="s">
        <v>171</v>
      </c>
      <c r="E150" s="165" t="s">
        <v>1</v>
      </c>
      <c r="F150" s="166" t="s">
        <v>208</v>
      </c>
      <c r="H150" s="167">
        <v>29.5</v>
      </c>
      <c r="I150" s="168"/>
      <c r="L150" s="163"/>
      <c r="M150" s="169"/>
      <c r="N150" s="170"/>
      <c r="O150" s="170"/>
      <c r="P150" s="170"/>
      <c r="Q150" s="170"/>
      <c r="R150" s="170"/>
      <c r="S150" s="170"/>
      <c r="T150" s="171"/>
      <c r="AT150" s="165" t="s">
        <v>171</v>
      </c>
      <c r="AU150" s="165" t="s">
        <v>85</v>
      </c>
      <c r="AV150" s="13" t="s">
        <v>85</v>
      </c>
      <c r="AW150" s="13" t="s">
        <v>32</v>
      </c>
      <c r="AX150" s="13" t="s">
        <v>76</v>
      </c>
      <c r="AY150" s="165" t="s">
        <v>159</v>
      </c>
    </row>
    <row r="151" spans="1:65" s="13" customFormat="1" ht="11.25">
      <c r="B151" s="163"/>
      <c r="D151" s="164" t="s">
        <v>171</v>
      </c>
      <c r="E151" s="165" t="s">
        <v>1</v>
      </c>
      <c r="F151" s="166" t="s">
        <v>209</v>
      </c>
      <c r="H151" s="167">
        <v>17</v>
      </c>
      <c r="I151" s="168"/>
      <c r="L151" s="163"/>
      <c r="M151" s="169"/>
      <c r="N151" s="170"/>
      <c r="O151" s="170"/>
      <c r="P151" s="170"/>
      <c r="Q151" s="170"/>
      <c r="R151" s="170"/>
      <c r="S151" s="170"/>
      <c r="T151" s="171"/>
      <c r="AT151" s="165" t="s">
        <v>171</v>
      </c>
      <c r="AU151" s="165" t="s">
        <v>85</v>
      </c>
      <c r="AV151" s="13" t="s">
        <v>85</v>
      </c>
      <c r="AW151" s="13" t="s">
        <v>32</v>
      </c>
      <c r="AX151" s="13" t="s">
        <v>76</v>
      </c>
      <c r="AY151" s="165" t="s">
        <v>159</v>
      </c>
    </row>
    <row r="152" spans="1:65" s="15" customFormat="1" ht="11.25">
      <c r="B152" s="179"/>
      <c r="D152" s="164" t="s">
        <v>171</v>
      </c>
      <c r="E152" s="180" t="s">
        <v>1</v>
      </c>
      <c r="F152" s="181" t="s">
        <v>210</v>
      </c>
      <c r="H152" s="182">
        <v>76</v>
      </c>
      <c r="I152" s="183"/>
      <c r="L152" s="179"/>
      <c r="M152" s="184"/>
      <c r="N152" s="185"/>
      <c r="O152" s="185"/>
      <c r="P152" s="185"/>
      <c r="Q152" s="185"/>
      <c r="R152" s="185"/>
      <c r="S152" s="185"/>
      <c r="T152" s="186"/>
      <c r="AT152" s="180" t="s">
        <v>171</v>
      </c>
      <c r="AU152" s="180" t="s">
        <v>85</v>
      </c>
      <c r="AV152" s="15" t="s">
        <v>166</v>
      </c>
      <c r="AW152" s="15" t="s">
        <v>32</v>
      </c>
      <c r="AX152" s="15" t="s">
        <v>83</v>
      </c>
      <c r="AY152" s="180" t="s">
        <v>159</v>
      </c>
    </row>
    <row r="153" spans="1:65" s="2" customFormat="1" ht="33" customHeight="1">
      <c r="A153" s="32"/>
      <c r="B153" s="149"/>
      <c r="C153" s="150" t="s">
        <v>211</v>
      </c>
      <c r="D153" s="150" t="s">
        <v>161</v>
      </c>
      <c r="E153" s="151" t="s">
        <v>212</v>
      </c>
      <c r="F153" s="152" t="s">
        <v>213</v>
      </c>
      <c r="G153" s="153" t="s">
        <v>194</v>
      </c>
      <c r="H153" s="154">
        <v>282.36</v>
      </c>
      <c r="I153" s="155"/>
      <c r="J153" s="156">
        <f>ROUND(I153*H153,2)</f>
        <v>0</v>
      </c>
      <c r="K153" s="152" t="s">
        <v>165</v>
      </c>
      <c r="L153" s="33"/>
      <c r="M153" s="157" t="s">
        <v>1</v>
      </c>
      <c r="N153" s="158" t="s">
        <v>41</v>
      </c>
      <c r="O153" s="58"/>
      <c r="P153" s="159">
        <f>O153*H153</f>
        <v>0</v>
      </c>
      <c r="Q153" s="159">
        <v>0</v>
      </c>
      <c r="R153" s="159">
        <f>Q153*H153</f>
        <v>0</v>
      </c>
      <c r="S153" s="159">
        <v>0</v>
      </c>
      <c r="T153" s="160">
        <f>S153*H153</f>
        <v>0</v>
      </c>
      <c r="U153" s="32"/>
      <c r="V153" s="32"/>
      <c r="W153" s="32"/>
      <c r="X153" s="32"/>
      <c r="Y153" s="32"/>
      <c r="Z153" s="32"/>
      <c r="AA153" s="32"/>
      <c r="AB153" s="32"/>
      <c r="AC153" s="32"/>
      <c r="AD153" s="32"/>
      <c r="AE153" s="32"/>
      <c r="AR153" s="161" t="s">
        <v>166</v>
      </c>
      <c r="AT153" s="161" t="s">
        <v>161</v>
      </c>
      <c r="AU153" s="161" t="s">
        <v>85</v>
      </c>
      <c r="AY153" s="17" t="s">
        <v>159</v>
      </c>
      <c r="BE153" s="162">
        <f>IF(N153="základní",J153,0)</f>
        <v>0</v>
      </c>
      <c r="BF153" s="162">
        <f>IF(N153="snížená",J153,0)</f>
        <v>0</v>
      </c>
      <c r="BG153" s="162">
        <f>IF(N153="zákl. přenesená",J153,0)</f>
        <v>0</v>
      </c>
      <c r="BH153" s="162">
        <f>IF(N153="sníž. přenesená",J153,0)</f>
        <v>0</v>
      </c>
      <c r="BI153" s="162">
        <f>IF(N153="nulová",J153,0)</f>
        <v>0</v>
      </c>
      <c r="BJ153" s="17" t="s">
        <v>83</v>
      </c>
      <c r="BK153" s="162">
        <f>ROUND(I153*H153,2)</f>
        <v>0</v>
      </c>
      <c r="BL153" s="17" t="s">
        <v>166</v>
      </c>
      <c r="BM153" s="161" t="s">
        <v>214</v>
      </c>
    </row>
    <row r="154" spans="1:65" s="14" customFormat="1" ht="11.25">
      <c r="B154" s="172"/>
      <c r="D154" s="164" t="s">
        <v>171</v>
      </c>
      <c r="E154" s="173" t="s">
        <v>1</v>
      </c>
      <c r="F154" s="174" t="s">
        <v>215</v>
      </c>
      <c r="H154" s="173" t="s">
        <v>1</v>
      </c>
      <c r="I154" s="175"/>
      <c r="L154" s="172"/>
      <c r="M154" s="176"/>
      <c r="N154" s="177"/>
      <c r="O154" s="177"/>
      <c r="P154" s="177"/>
      <c r="Q154" s="177"/>
      <c r="R154" s="177"/>
      <c r="S154" s="177"/>
      <c r="T154" s="178"/>
      <c r="AT154" s="173" t="s">
        <v>171</v>
      </c>
      <c r="AU154" s="173" t="s">
        <v>85</v>
      </c>
      <c r="AV154" s="14" t="s">
        <v>83</v>
      </c>
      <c r="AW154" s="14" t="s">
        <v>32</v>
      </c>
      <c r="AX154" s="14" t="s">
        <v>76</v>
      </c>
      <c r="AY154" s="173" t="s">
        <v>159</v>
      </c>
    </row>
    <row r="155" spans="1:65" s="13" customFormat="1" ht="11.25">
      <c r="B155" s="163"/>
      <c r="D155" s="164" t="s">
        <v>171</v>
      </c>
      <c r="E155" s="165" t="s">
        <v>1</v>
      </c>
      <c r="F155" s="166" t="s">
        <v>216</v>
      </c>
      <c r="H155" s="167">
        <v>311.86</v>
      </c>
      <c r="I155" s="168"/>
      <c r="L155" s="163"/>
      <c r="M155" s="169"/>
      <c r="N155" s="170"/>
      <c r="O155" s="170"/>
      <c r="P155" s="170"/>
      <c r="Q155" s="170"/>
      <c r="R155" s="170"/>
      <c r="S155" s="170"/>
      <c r="T155" s="171"/>
      <c r="AT155" s="165" t="s">
        <v>171</v>
      </c>
      <c r="AU155" s="165" t="s">
        <v>85</v>
      </c>
      <c r="AV155" s="13" t="s">
        <v>85</v>
      </c>
      <c r="AW155" s="13" t="s">
        <v>32</v>
      </c>
      <c r="AX155" s="13" t="s">
        <v>76</v>
      </c>
      <c r="AY155" s="165" t="s">
        <v>159</v>
      </c>
    </row>
    <row r="156" spans="1:65" s="13" customFormat="1" ht="11.25">
      <c r="B156" s="163"/>
      <c r="D156" s="164" t="s">
        <v>171</v>
      </c>
      <c r="E156" s="165" t="s">
        <v>1</v>
      </c>
      <c r="F156" s="166" t="s">
        <v>217</v>
      </c>
      <c r="H156" s="167">
        <v>-29.5</v>
      </c>
      <c r="I156" s="168"/>
      <c r="L156" s="163"/>
      <c r="M156" s="169"/>
      <c r="N156" s="170"/>
      <c r="O156" s="170"/>
      <c r="P156" s="170"/>
      <c r="Q156" s="170"/>
      <c r="R156" s="170"/>
      <c r="S156" s="170"/>
      <c r="T156" s="171"/>
      <c r="AT156" s="165" t="s">
        <v>171</v>
      </c>
      <c r="AU156" s="165" t="s">
        <v>85</v>
      </c>
      <c r="AV156" s="13" t="s">
        <v>85</v>
      </c>
      <c r="AW156" s="13" t="s">
        <v>32</v>
      </c>
      <c r="AX156" s="13" t="s">
        <v>76</v>
      </c>
      <c r="AY156" s="165" t="s">
        <v>159</v>
      </c>
    </row>
    <row r="157" spans="1:65" s="15" customFormat="1" ht="11.25">
      <c r="B157" s="179"/>
      <c r="D157" s="164" t="s">
        <v>171</v>
      </c>
      <c r="E157" s="180" t="s">
        <v>120</v>
      </c>
      <c r="F157" s="181" t="s">
        <v>210</v>
      </c>
      <c r="H157" s="182">
        <v>282.36</v>
      </c>
      <c r="I157" s="183"/>
      <c r="L157" s="179"/>
      <c r="M157" s="184"/>
      <c r="N157" s="185"/>
      <c r="O157" s="185"/>
      <c r="P157" s="185"/>
      <c r="Q157" s="185"/>
      <c r="R157" s="185"/>
      <c r="S157" s="185"/>
      <c r="T157" s="186"/>
      <c r="AT157" s="180" t="s">
        <v>171</v>
      </c>
      <c r="AU157" s="180" t="s">
        <v>85</v>
      </c>
      <c r="AV157" s="15" t="s">
        <v>166</v>
      </c>
      <c r="AW157" s="15" t="s">
        <v>32</v>
      </c>
      <c r="AX157" s="15" t="s">
        <v>83</v>
      </c>
      <c r="AY157" s="180" t="s">
        <v>159</v>
      </c>
    </row>
    <row r="158" spans="1:65" s="2" customFormat="1" ht="37.9" customHeight="1">
      <c r="A158" s="32"/>
      <c r="B158" s="149"/>
      <c r="C158" s="150" t="s">
        <v>218</v>
      </c>
      <c r="D158" s="150" t="s">
        <v>161</v>
      </c>
      <c r="E158" s="151" t="s">
        <v>219</v>
      </c>
      <c r="F158" s="152" t="s">
        <v>220</v>
      </c>
      <c r="G158" s="153" t="s">
        <v>194</v>
      </c>
      <c r="H158" s="154">
        <v>1411.8</v>
      </c>
      <c r="I158" s="155"/>
      <c r="J158" s="156">
        <f>ROUND(I158*H158,2)</f>
        <v>0</v>
      </c>
      <c r="K158" s="152" t="s">
        <v>165</v>
      </c>
      <c r="L158" s="33"/>
      <c r="M158" s="157" t="s">
        <v>1</v>
      </c>
      <c r="N158" s="158" t="s">
        <v>41</v>
      </c>
      <c r="O158" s="58"/>
      <c r="P158" s="159">
        <f>O158*H158</f>
        <v>0</v>
      </c>
      <c r="Q158" s="159">
        <v>0</v>
      </c>
      <c r="R158" s="159">
        <f>Q158*H158</f>
        <v>0</v>
      </c>
      <c r="S158" s="159">
        <v>0</v>
      </c>
      <c r="T158" s="160">
        <f>S158*H158</f>
        <v>0</v>
      </c>
      <c r="U158" s="32"/>
      <c r="V158" s="32"/>
      <c r="W158" s="32"/>
      <c r="X158" s="32"/>
      <c r="Y158" s="32"/>
      <c r="Z158" s="32"/>
      <c r="AA158" s="32"/>
      <c r="AB158" s="32"/>
      <c r="AC158" s="32"/>
      <c r="AD158" s="32"/>
      <c r="AE158" s="32"/>
      <c r="AR158" s="161" t="s">
        <v>166</v>
      </c>
      <c r="AT158" s="161" t="s">
        <v>161</v>
      </c>
      <c r="AU158" s="161" t="s">
        <v>85</v>
      </c>
      <c r="AY158" s="17" t="s">
        <v>159</v>
      </c>
      <c r="BE158" s="162">
        <f>IF(N158="základní",J158,0)</f>
        <v>0</v>
      </c>
      <c r="BF158" s="162">
        <f>IF(N158="snížená",J158,0)</f>
        <v>0</v>
      </c>
      <c r="BG158" s="162">
        <f>IF(N158="zákl. přenesená",J158,0)</f>
        <v>0</v>
      </c>
      <c r="BH158" s="162">
        <f>IF(N158="sníž. přenesená",J158,0)</f>
        <v>0</v>
      </c>
      <c r="BI158" s="162">
        <f>IF(N158="nulová",J158,0)</f>
        <v>0</v>
      </c>
      <c r="BJ158" s="17" t="s">
        <v>83</v>
      </c>
      <c r="BK158" s="162">
        <f>ROUND(I158*H158,2)</f>
        <v>0</v>
      </c>
      <c r="BL158" s="17" t="s">
        <v>166</v>
      </c>
      <c r="BM158" s="161" t="s">
        <v>221</v>
      </c>
    </row>
    <row r="159" spans="1:65" s="13" customFormat="1" ht="11.25">
      <c r="B159" s="163"/>
      <c r="D159" s="164" t="s">
        <v>171</v>
      </c>
      <c r="E159" s="165" t="s">
        <v>1</v>
      </c>
      <c r="F159" s="166" t="s">
        <v>222</v>
      </c>
      <c r="H159" s="167">
        <v>1411.8</v>
      </c>
      <c r="I159" s="168"/>
      <c r="L159" s="163"/>
      <c r="M159" s="169"/>
      <c r="N159" s="170"/>
      <c r="O159" s="170"/>
      <c r="P159" s="170"/>
      <c r="Q159" s="170"/>
      <c r="R159" s="170"/>
      <c r="S159" s="170"/>
      <c r="T159" s="171"/>
      <c r="AT159" s="165" t="s">
        <v>171</v>
      </c>
      <c r="AU159" s="165" t="s">
        <v>85</v>
      </c>
      <c r="AV159" s="13" t="s">
        <v>85</v>
      </c>
      <c r="AW159" s="13" t="s">
        <v>32</v>
      </c>
      <c r="AX159" s="13" t="s">
        <v>83</v>
      </c>
      <c r="AY159" s="165" t="s">
        <v>159</v>
      </c>
    </row>
    <row r="160" spans="1:65" s="2" customFormat="1" ht="24.2" customHeight="1">
      <c r="A160" s="32"/>
      <c r="B160" s="149"/>
      <c r="C160" s="150" t="s">
        <v>223</v>
      </c>
      <c r="D160" s="150" t="s">
        <v>161</v>
      </c>
      <c r="E160" s="151" t="s">
        <v>224</v>
      </c>
      <c r="F160" s="152" t="s">
        <v>225</v>
      </c>
      <c r="G160" s="153" t="s">
        <v>194</v>
      </c>
      <c r="H160" s="154">
        <v>76</v>
      </c>
      <c r="I160" s="155"/>
      <c r="J160" s="156">
        <f>ROUND(I160*H160,2)</f>
        <v>0</v>
      </c>
      <c r="K160" s="152" t="s">
        <v>165</v>
      </c>
      <c r="L160" s="33"/>
      <c r="M160" s="157" t="s">
        <v>1</v>
      </c>
      <c r="N160" s="158" t="s">
        <v>41</v>
      </c>
      <c r="O160" s="58"/>
      <c r="P160" s="159">
        <f>O160*H160</f>
        <v>0</v>
      </c>
      <c r="Q160" s="159">
        <v>0</v>
      </c>
      <c r="R160" s="159">
        <f>Q160*H160</f>
        <v>0</v>
      </c>
      <c r="S160" s="159">
        <v>0</v>
      </c>
      <c r="T160" s="160">
        <f>S160*H160</f>
        <v>0</v>
      </c>
      <c r="U160" s="32"/>
      <c r="V160" s="32"/>
      <c r="W160" s="32"/>
      <c r="X160" s="32"/>
      <c r="Y160" s="32"/>
      <c r="Z160" s="32"/>
      <c r="AA160" s="32"/>
      <c r="AB160" s="32"/>
      <c r="AC160" s="32"/>
      <c r="AD160" s="32"/>
      <c r="AE160" s="32"/>
      <c r="AR160" s="161" t="s">
        <v>166</v>
      </c>
      <c r="AT160" s="161" t="s">
        <v>161</v>
      </c>
      <c r="AU160" s="161" t="s">
        <v>85</v>
      </c>
      <c r="AY160" s="17" t="s">
        <v>159</v>
      </c>
      <c r="BE160" s="162">
        <f>IF(N160="základní",J160,0)</f>
        <v>0</v>
      </c>
      <c r="BF160" s="162">
        <f>IF(N160="snížená",J160,0)</f>
        <v>0</v>
      </c>
      <c r="BG160" s="162">
        <f>IF(N160="zákl. přenesená",J160,0)</f>
        <v>0</v>
      </c>
      <c r="BH160" s="162">
        <f>IF(N160="sníž. přenesená",J160,0)</f>
        <v>0</v>
      </c>
      <c r="BI160" s="162">
        <f>IF(N160="nulová",J160,0)</f>
        <v>0</v>
      </c>
      <c r="BJ160" s="17" t="s">
        <v>83</v>
      </c>
      <c r="BK160" s="162">
        <f>ROUND(I160*H160,2)</f>
        <v>0</v>
      </c>
      <c r="BL160" s="17" t="s">
        <v>166</v>
      </c>
      <c r="BM160" s="161" t="s">
        <v>226</v>
      </c>
    </row>
    <row r="161" spans="1:65" s="13" customFormat="1" ht="11.25">
      <c r="B161" s="163"/>
      <c r="D161" s="164" t="s">
        <v>171</v>
      </c>
      <c r="E161" s="165" t="s">
        <v>1</v>
      </c>
      <c r="F161" s="166" t="s">
        <v>209</v>
      </c>
      <c r="H161" s="167">
        <v>17</v>
      </c>
      <c r="I161" s="168"/>
      <c r="L161" s="163"/>
      <c r="M161" s="169"/>
      <c r="N161" s="170"/>
      <c r="O161" s="170"/>
      <c r="P161" s="170"/>
      <c r="Q161" s="170"/>
      <c r="R161" s="170"/>
      <c r="S161" s="170"/>
      <c r="T161" s="171"/>
      <c r="AT161" s="165" t="s">
        <v>171</v>
      </c>
      <c r="AU161" s="165" t="s">
        <v>85</v>
      </c>
      <c r="AV161" s="13" t="s">
        <v>85</v>
      </c>
      <c r="AW161" s="13" t="s">
        <v>32</v>
      </c>
      <c r="AX161" s="13" t="s">
        <v>76</v>
      </c>
      <c r="AY161" s="165" t="s">
        <v>159</v>
      </c>
    </row>
    <row r="162" spans="1:65" s="13" customFormat="1" ht="11.25">
      <c r="B162" s="163"/>
      <c r="D162" s="164" t="s">
        <v>171</v>
      </c>
      <c r="E162" s="165" t="s">
        <v>1</v>
      </c>
      <c r="F162" s="166" t="s">
        <v>207</v>
      </c>
      <c r="H162" s="167">
        <v>29.5</v>
      </c>
      <c r="I162" s="168"/>
      <c r="L162" s="163"/>
      <c r="M162" s="169"/>
      <c r="N162" s="170"/>
      <c r="O162" s="170"/>
      <c r="P162" s="170"/>
      <c r="Q162" s="170"/>
      <c r="R162" s="170"/>
      <c r="S162" s="170"/>
      <c r="T162" s="171"/>
      <c r="AT162" s="165" t="s">
        <v>171</v>
      </c>
      <c r="AU162" s="165" t="s">
        <v>85</v>
      </c>
      <c r="AV162" s="13" t="s">
        <v>85</v>
      </c>
      <c r="AW162" s="13" t="s">
        <v>32</v>
      </c>
      <c r="AX162" s="13" t="s">
        <v>76</v>
      </c>
      <c r="AY162" s="165" t="s">
        <v>159</v>
      </c>
    </row>
    <row r="163" spans="1:65" s="13" customFormat="1" ht="11.25">
      <c r="B163" s="163"/>
      <c r="D163" s="164" t="s">
        <v>171</v>
      </c>
      <c r="E163" s="165" t="s">
        <v>1</v>
      </c>
      <c r="F163" s="166" t="s">
        <v>208</v>
      </c>
      <c r="H163" s="167">
        <v>29.5</v>
      </c>
      <c r="I163" s="168"/>
      <c r="L163" s="163"/>
      <c r="M163" s="169"/>
      <c r="N163" s="170"/>
      <c r="O163" s="170"/>
      <c r="P163" s="170"/>
      <c r="Q163" s="170"/>
      <c r="R163" s="170"/>
      <c r="S163" s="170"/>
      <c r="T163" s="171"/>
      <c r="AT163" s="165" t="s">
        <v>171</v>
      </c>
      <c r="AU163" s="165" t="s">
        <v>85</v>
      </c>
      <c r="AV163" s="13" t="s">
        <v>85</v>
      </c>
      <c r="AW163" s="13" t="s">
        <v>32</v>
      </c>
      <c r="AX163" s="13" t="s">
        <v>76</v>
      </c>
      <c r="AY163" s="165" t="s">
        <v>159</v>
      </c>
    </row>
    <row r="164" spans="1:65" s="15" customFormat="1" ht="11.25">
      <c r="B164" s="179"/>
      <c r="D164" s="164" t="s">
        <v>171</v>
      </c>
      <c r="E164" s="180" t="s">
        <v>1</v>
      </c>
      <c r="F164" s="181" t="s">
        <v>210</v>
      </c>
      <c r="H164" s="182">
        <v>76</v>
      </c>
      <c r="I164" s="183"/>
      <c r="L164" s="179"/>
      <c r="M164" s="184"/>
      <c r="N164" s="185"/>
      <c r="O164" s="185"/>
      <c r="P164" s="185"/>
      <c r="Q164" s="185"/>
      <c r="R164" s="185"/>
      <c r="S164" s="185"/>
      <c r="T164" s="186"/>
      <c r="AT164" s="180" t="s">
        <v>171</v>
      </c>
      <c r="AU164" s="180" t="s">
        <v>85</v>
      </c>
      <c r="AV164" s="15" t="s">
        <v>166</v>
      </c>
      <c r="AW164" s="15" t="s">
        <v>32</v>
      </c>
      <c r="AX164" s="15" t="s">
        <v>83</v>
      </c>
      <c r="AY164" s="180" t="s">
        <v>159</v>
      </c>
    </row>
    <row r="165" spans="1:65" s="2" customFormat="1" ht="24.2" customHeight="1">
      <c r="A165" s="32"/>
      <c r="B165" s="149"/>
      <c r="C165" s="150" t="s">
        <v>227</v>
      </c>
      <c r="D165" s="150" t="s">
        <v>161</v>
      </c>
      <c r="E165" s="151" t="s">
        <v>228</v>
      </c>
      <c r="F165" s="152" t="s">
        <v>229</v>
      </c>
      <c r="G165" s="153" t="s">
        <v>194</v>
      </c>
      <c r="H165" s="154">
        <v>29.5</v>
      </c>
      <c r="I165" s="155"/>
      <c r="J165" s="156">
        <f>ROUND(I165*H165,2)</f>
        <v>0</v>
      </c>
      <c r="K165" s="152" t="s">
        <v>165</v>
      </c>
      <c r="L165" s="33"/>
      <c r="M165" s="157" t="s">
        <v>1</v>
      </c>
      <c r="N165" s="158" t="s">
        <v>41</v>
      </c>
      <c r="O165" s="58"/>
      <c r="P165" s="159">
        <f>O165*H165</f>
        <v>0</v>
      </c>
      <c r="Q165" s="159">
        <v>0</v>
      </c>
      <c r="R165" s="159">
        <f>Q165*H165</f>
        <v>0</v>
      </c>
      <c r="S165" s="159">
        <v>0</v>
      </c>
      <c r="T165" s="160">
        <f>S165*H165</f>
        <v>0</v>
      </c>
      <c r="U165" s="32"/>
      <c r="V165" s="32"/>
      <c r="W165" s="32"/>
      <c r="X165" s="32"/>
      <c r="Y165" s="32"/>
      <c r="Z165" s="32"/>
      <c r="AA165" s="32"/>
      <c r="AB165" s="32"/>
      <c r="AC165" s="32"/>
      <c r="AD165" s="32"/>
      <c r="AE165" s="32"/>
      <c r="AR165" s="161" t="s">
        <v>166</v>
      </c>
      <c r="AT165" s="161" t="s">
        <v>161</v>
      </c>
      <c r="AU165" s="161" t="s">
        <v>85</v>
      </c>
      <c r="AY165" s="17" t="s">
        <v>159</v>
      </c>
      <c r="BE165" s="162">
        <f>IF(N165="základní",J165,0)</f>
        <v>0</v>
      </c>
      <c r="BF165" s="162">
        <f>IF(N165="snížená",J165,0)</f>
        <v>0</v>
      </c>
      <c r="BG165" s="162">
        <f>IF(N165="zákl. přenesená",J165,0)</f>
        <v>0</v>
      </c>
      <c r="BH165" s="162">
        <f>IF(N165="sníž. přenesená",J165,0)</f>
        <v>0</v>
      </c>
      <c r="BI165" s="162">
        <f>IF(N165="nulová",J165,0)</f>
        <v>0</v>
      </c>
      <c r="BJ165" s="17" t="s">
        <v>83</v>
      </c>
      <c r="BK165" s="162">
        <f>ROUND(I165*H165,2)</f>
        <v>0</v>
      </c>
      <c r="BL165" s="17" t="s">
        <v>166</v>
      </c>
      <c r="BM165" s="161" t="s">
        <v>230</v>
      </c>
    </row>
    <row r="166" spans="1:65" s="13" customFormat="1" ht="11.25">
      <c r="B166" s="163"/>
      <c r="D166" s="164" t="s">
        <v>171</v>
      </c>
      <c r="E166" s="165" t="s">
        <v>118</v>
      </c>
      <c r="F166" s="166" t="s">
        <v>231</v>
      </c>
      <c r="H166" s="167">
        <v>29.5</v>
      </c>
      <c r="I166" s="168"/>
      <c r="L166" s="163"/>
      <c r="M166" s="169"/>
      <c r="N166" s="170"/>
      <c r="O166" s="170"/>
      <c r="P166" s="170"/>
      <c r="Q166" s="170"/>
      <c r="R166" s="170"/>
      <c r="S166" s="170"/>
      <c r="T166" s="171"/>
      <c r="AT166" s="165" t="s">
        <v>171</v>
      </c>
      <c r="AU166" s="165" t="s">
        <v>85</v>
      </c>
      <c r="AV166" s="13" t="s">
        <v>85</v>
      </c>
      <c r="AW166" s="13" t="s">
        <v>32</v>
      </c>
      <c r="AX166" s="13" t="s">
        <v>83</v>
      </c>
      <c r="AY166" s="165" t="s">
        <v>159</v>
      </c>
    </row>
    <row r="167" spans="1:65" s="2" customFormat="1" ht="33" customHeight="1">
      <c r="A167" s="32"/>
      <c r="B167" s="149"/>
      <c r="C167" s="150" t="s">
        <v>232</v>
      </c>
      <c r="D167" s="150" t="s">
        <v>161</v>
      </c>
      <c r="E167" s="151" t="s">
        <v>233</v>
      </c>
      <c r="F167" s="152" t="s">
        <v>234</v>
      </c>
      <c r="G167" s="153" t="s">
        <v>235</v>
      </c>
      <c r="H167" s="154">
        <v>564.72</v>
      </c>
      <c r="I167" s="155"/>
      <c r="J167" s="156">
        <f>ROUND(I167*H167,2)</f>
        <v>0</v>
      </c>
      <c r="K167" s="152" t="s">
        <v>165</v>
      </c>
      <c r="L167" s="33"/>
      <c r="M167" s="157" t="s">
        <v>1</v>
      </c>
      <c r="N167" s="158" t="s">
        <v>41</v>
      </c>
      <c r="O167" s="58"/>
      <c r="P167" s="159">
        <f>O167*H167</f>
        <v>0</v>
      </c>
      <c r="Q167" s="159">
        <v>0</v>
      </c>
      <c r="R167" s="159">
        <f>Q167*H167</f>
        <v>0</v>
      </c>
      <c r="S167" s="159">
        <v>0</v>
      </c>
      <c r="T167" s="160">
        <f>S167*H167</f>
        <v>0</v>
      </c>
      <c r="U167" s="32"/>
      <c r="V167" s="32"/>
      <c r="W167" s="32"/>
      <c r="X167" s="32"/>
      <c r="Y167" s="32"/>
      <c r="Z167" s="32"/>
      <c r="AA167" s="32"/>
      <c r="AB167" s="32"/>
      <c r="AC167" s="32"/>
      <c r="AD167" s="32"/>
      <c r="AE167" s="32"/>
      <c r="AR167" s="161" t="s">
        <v>166</v>
      </c>
      <c r="AT167" s="161" t="s">
        <v>161</v>
      </c>
      <c r="AU167" s="161" t="s">
        <v>85</v>
      </c>
      <c r="AY167" s="17" t="s">
        <v>159</v>
      </c>
      <c r="BE167" s="162">
        <f>IF(N167="základní",J167,0)</f>
        <v>0</v>
      </c>
      <c r="BF167" s="162">
        <f>IF(N167="snížená",J167,0)</f>
        <v>0</v>
      </c>
      <c r="BG167" s="162">
        <f>IF(N167="zákl. přenesená",J167,0)</f>
        <v>0</v>
      </c>
      <c r="BH167" s="162">
        <f>IF(N167="sníž. přenesená",J167,0)</f>
        <v>0</v>
      </c>
      <c r="BI167" s="162">
        <f>IF(N167="nulová",J167,0)</f>
        <v>0</v>
      </c>
      <c r="BJ167" s="17" t="s">
        <v>83</v>
      </c>
      <c r="BK167" s="162">
        <f>ROUND(I167*H167,2)</f>
        <v>0</v>
      </c>
      <c r="BL167" s="17" t="s">
        <v>166</v>
      </c>
      <c r="BM167" s="161" t="s">
        <v>236</v>
      </c>
    </row>
    <row r="168" spans="1:65" s="13" customFormat="1" ht="11.25">
      <c r="B168" s="163"/>
      <c r="D168" s="164" t="s">
        <v>171</v>
      </c>
      <c r="E168" s="165" t="s">
        <v>1</v>
      </c>
      <c r="F168" s="166" t="s">
        <v>237</v>
      </c>
      <c r="H168" s="167">
        <v>564.72</v>
      </c>
      <c r="I168" s="168"/>
      <c r="L168" s="163"/>
      <c r="M168" s="169"/>
      <c r="N168" s="170"/>
      <c r="O168" s="170"/>
      <c r="P168" s="170"/>
      <c r="Q168" s="170"/>
      <c r="R168" s="170"/>
      <c r="S168" s="170"/>
      <c r="T168" s="171"/>
      <c r="AT168" s="165" t="s">
        <v>171</v>
      </c>
      <c r="AU168" s="165" t="s">
        <v>85</v>
      </c>
      <c r="AV168" s="13" t="s">
        <v>85</v>
      </c>
      <c r="AW168" s="13" t="s">
        <v>32</v>
      </c>
      <c r="AX168" s="13" t="s">
        <v>83</v>
      </c>
      <c r="AY168" s="165" t="s">
        <v>159</v>
      </c>
    </row>
    <row r="169" spans="1:65" s="2" customFormat="1" ht="16.5" customHeight="1">
      <c r="A169" s="32"/>
      <c r="B169" s="149"/>
      <c r="C169" s="150" t="s">
        <v>8</v>
      </c>
      <c r="D169" s="150" t="s">
        <v>161</v>
      </c>
      <c r="E169" s="151" t="s">
        <v>238</v>
      </c>
      <c r="F169" s="152" t="s">
        <v>239</v>
      </c>
      <c r="G169" s="153" t="s">
        <v>194</v>
      </c>
      <c r="H169" s="154">
        <v>282.36</v>
      </c>
      <c r="I169" s="155"/>
      <c r="J169" s="156">
        <f>ROUND(I169*H169,2)</f>
        <v>0</v>
      </c>
      <c r="K169" s="152" t="s">
        <v>165</v>
      </c>
      <c r="L169" s="33"/>
      <c r="M169" s="157" t="s">
        <v>1</v>
      </c>
      <c r="N169" s="158" t="s">
        <v>41</v>
      </c>
      <c r="O169" s="58"/>
      <c r="P169" s="159">
        <f>O169*H169</f>
        <v>0</v>
      </c>
      <c r="Q169" s="159">
        <v>0</v>
      </c>
      <c r="R169" s="159">
        <f>Q169*H169</f>
        <v>0</v>
      </c>
      <c r="S169" s="159">
        <v>0</v>
      </c>
      <c r="T169" s="160">
        <f>S169*H169</f>
        <v>0</v>
      </c>
      <c r="U169" s="32"/>
      <c r="V169" s="32"/>
      <c r="W169" s="32"/>
      <c r="X169" s="32"/>
      <c r="Y169" s="32"/>
      <c r="Z169" s="32"/>
      <c r="AA169" s="32"/>
      <c r="AB169" s="32"/>
      <c r="AC169" s="32"/>
      <c r="AD169" s="32"/>
      <c r="AE169" s="32"/>
      <c r="AR169" s="161" t="s">
        <v>166</v>
      </c>
      <c r="AT169" s="161" t="s">
        <v>161</v>
      </c>
      <c r="AU169" s="161" t="s">
        <v>85</v>
      </c>
      <c r="AY169" s="17" t="s">
        <v>159</v>
      </c>
      <c r="BE169" s="162">
        <f>IF(N169="základní",J169,0)</f>
        <v>0</v>
      </c>
      <c r="BF169" s="162">
        <f>IF(N169="snížená",J169,0)</f>
        <v>0</v>
      </c>
      <c r="BG169" s="162">
        <f>IF(N169="zákl. přenesená",J169,0)</f>
        <v>0</v>
      </c>
      <c r="BH169" s="162">
        <f>IF(N169="sníž. přenesená",J169,0)</f>
        <v>0</v>
      </c>
      <c r="BI169" s="162">
        <f>IF(N169="nulová",J169,0)</f>
        <v>0</v>
      </c>
      <c r="BJ169" s="17" t="s">
        <v>83</v>
      </c>
      <c r="BK169" s="162">
        <f>ROUND(I169*H169,2)</f>
        <v>0</v>
      </c>
      <c r="BL169" s="17" t="s">
        <v>166</v>
      </c>
      <c r="BM169" s="161" t="s">
        <v>240</v>
      </c>
    </row>
    <row r="170" spans="1:65" s="13" customFormat="1" ht="11.25">
      <c r="B170" s="163"/>
      <c r="D170" s="164" t="s">
        <v>171</v>
      </c>
      <c r="E170" s="165" t="s">
        <v>1</v>
      </c>
      <c r="F170" s="166" t="s">
        <v>120</v>
      </c>
      <c r="H170" s="167">
        <v>282.36</v>
      </c>
      <c r="I170" s="168"/>
      <c r="L170" s="163"/>
      <c r="M170" s="169"/>
      <c r="N170" s="170"/>
      <c r="O170" s="170"/>
      <c r="P170" s="170"/>
      <c r="Q170" s="170"/>
      <c r="R170" s="170"/>
      <c r="S170" s="170"/>
      <c r="T170" s="171"/>
      <c r="AT170" s="165" t="s">
        <v>171</v>
      </c>
      <c r="AU170" s="165" t="s">
        <v>85</v>
      </c>
      <c r="AV170" s="13" t="s">
        <v>85</v>
      </c>
      <c r="AW170" s="13" t="s">
        <v>32</v>
      </c>
      <c r="AX170" s="13" t="s">
        <v>83</v>
      </c>
      <c r="AY170" s="165" t="s">
        <v>159</v>
      </c>
    </row>
    <row r="171" spans="1:65" s="2" customFormat="1" ht="24.2" customHeight="1">
      <c r="A171" s="32"/>
      <c r="B171" s="149"/>
      <c r="C171" s="150" t="s">
        <v>241</v>
      </c>
      <c r="D171" s="150" t="s">
        <v>161</v>
      </c>
      <c r="E171" s="151" t="s">
        <v>242</v>
      </c>
      <c r="F171" s="152" t="s">
        <v>243</v>
      </c>
      <c r="G171" s="153" t="s">
        <v>164</v>
      </c>
      <c r="H171" s="154">
        <v>470</v>
      </c>
      <c r="I171" s="155"/>
      <c r="J171" s="156">
        <f>ROUND(I171*H171,2)</f>
        <v>0</v>
      </c>
      <c r="K171" s="152" t="s">
        <v>165</v>
      </c>
      <c r="L171" s="33"/>
      <c r="M171" s="157" t="s">
        <v>1</v>
      </c>
      <c r="N171" s="158" t="s">
        <v>41</v>
      </c>
      <c r="O171" s="58"/>
      <c r="P171" s="159">
        <f>O171*H171</f>
        <v>0</v>
      </c>
      <c r="Q171" s="159">
        <v>0</v>
      </c>
      <c r="R171" s="159">
        <f>Q171*H171</f>
        <v>0</v>
      </c>
      <c r="S171" s="159">
        <v>0</v>
      </c>
      <c r="T171" s="160">
        <f>S171*H171</f>
        <v>0</v>
      </c>
      <c r="U171" s="32"/>
      <c r="V171" s="32"/>
      <c r="W171" s="32"/>
      <c r="X171" s="32"/>
      <c r="Y171" s="32"/>
      <c r="Z171" s="32"/>
      <c r="AA171" s="32"/>
      <c r="AB171" s="32"/>
      <c r="AC171" s="32"/>
      <c r="AD171" s="32"/>
      <c r="AE171" s="32"/>
      <c r="AR171" s="161" t="s">
        <v>166</v>
      </c>
      <c r="AT171" s="161" t="s">
        <v>161</v>
      </c>
      <c r="AU171" s="161" t="s">
        <v>85</v>
      </c>
      <c r="AY171" s="17" t="s">
        <v>159</v>
      </c>
      <c r="BE171" s="162">
        <f>IF(N171="základní",J171,0)</f>
        <v>0</v>
      </c>
      <c r="BF171" s="162">
        <f>IF(N171="snížená",J171,0)</f>
        <v>0</v>
      </c>
      <c r="BG171" s="162">
        <f>IF(N171="zákl. přenesená",J171,0)</f>
        <v>0</v>
      </c>
      <c r="BH171" s="162">
        <f>IF(N171="sníž. přenesená",J171,0)</f>
        <v>0</v>
      </c>
      <c r="BI171" s="162">
        <f>IF(N171="nulová",J171,0)</f>
        <v>0</v>
      </c>
      <c r="BJ171" s="17" t="s">
        <v>83</v>
      </c>
      <c r="BK171" s="162">
        <f>ROUND(I171*H171,2)</f>
        <v>0</v>
      </c>
      <c r="BL171" s="17" t="s">
        <v>166</v>
      </c>
      <c r="BM171" s="161" t="s">
        <v>244</v>
      </c>
    </row>
    <row r="172" spans="1:65" s="13" customFormat="1" ht="11.25">
      <c r="B172" s="163"/>
      <c r="D172" s="164" t="s">
        <v>171</v>
      </c>
      <c r="E172" s="165" t="s">
        <v>1</v>
      </c>
      <c r="F172" s="166" t="s">
        <v>245</v>
      </c>
      <c r="H172" s="167">
        <v>468</v>
      </c>
      <c r="I172" s="168"/>
      <c r="L172" s="163"/>
      <c r="M172" s="169"/>
      <c r="N172" s="170"/>
      <c r="O172" s="170"/>
      <c r="P172" s="170"/>
      <c r="Q172" s="170"/>
      <c r="R172" s="170"/>
      <c r="S172" s="170"/>
      <c r="T172" s="171"/>
      <c r="AT172" s="165" t="s">
        <v>171</v>
      </c>
      <c r="AU172" s="165" t="s">
        <v>85</v>
      </c>
      <c r="AV172" s="13" t="s">
        <v>85</v>
      </c>
      <c r="AW172" s="13" t="s">
        <v>32</v>
      </c>
      <c r="AX172" s="13" t="s">
        <v>76</v>
      </c>
      <c r="AY172" s="165" t="s">
        <v>159</v>
      </c>
    </row>
    <row r="173" spans="1:65" s="13" customFormat="1" ht="11.25">
      <c r="B173" s="163"/>
      <c r="D173" s="164" t="s">
        <v>171</v>
      </c>
      <c r="E173" s="165" t="s">
        <v>1</v>
      </c>
      <c r="F173" s="166" t="s">
        <v>246</v>
      </c>
      <c r="H173" s="167">
        <v>470</v>
      </c>
      <c r="I173" s="168"/>
      <c r="L173" s="163"/>
      <c r="M173" s="169"/>
      <c r="N173" s="170"/>
      <c r="O173" s="170"/>
      <c r="P173" s="170"/>
      <c r="Q173" s="170"/>
      <c r="R173" s="170"/>
      <c r="S173" s="170"/>
      <c r="T173" s="171"/>
      <c r="AT173" s="165" t="s">
        <v>171</v>
      </c>
      <c r="AU173" s="165" t="s">
        <v>85</v>
      </c>
      <c r="AV173" s="13" t="s">
        <v>85</v>
      </c>
      <c r="AW173" s="13" t="s">
        <v>32</v>
      </c>
      <c r="AX173" s="13" t="s">
        <v>83</v>
      </c>
      <c r="AY173" s="165" t="s">
        <v>159</v>
      </c>
    </row>
    <row r="174" spans="1:65" s="12" customFormat="1" ht="22.9" customHeight="1">
      <c r="B174" s="136"/>
      <c r="D174" s="137" t="s">
        <v>75</v>
      </c>
      <c r="E174" s="147" t="s">
        <v>166</v>
      </c>
      <c r="F174" s="147" t="s">
        <v>247</v>
      </c>
      <c r="I174" s="139"/>
      <c r="J174" s="148">
        <f>BK174</f>
        <v>0</v>
      </c>
      <c r="L174" s="136"/>
      <c r="M174" s="141"/>
      <c r="N174" s="142"/>
      <c r="O174" s="142"/>
      <c r="P174" s="143">
        <f>SUM(P175:P178)</f>
        <v>0</v>
      </c>
      <c r="Q174" s="142"/>
      <c r="R174" s="143">
        <f>SUM(R175:R178)</f>
        <v>99.523708200000002</v>
      </c>
      <c r="S174" s="142"/>
      <c r="T174" s="144">
        <f>SUM(T175:T178)</f>
        <v>0</v>
      </c>
      <c r="AR174" s="137" t="s">
        <v>83</v>
      </c>
      <c r="AT174" s="145" t="s">
        <v>75</v>
      </c>
      <c r="AU174" s="145" t="s">
        <v>83</v>
      </c>
      <c r="AY174" s="137" t="s">
        <v>159</v>
      </c>
      <c r="BK174" s="146">
        <f>SUM(BK175:BK178)</f>
        <v>0</v>
      </c>
    </row>
    <row r="175" spans="1:65" s="2" customFormat="1" ht="16.5" customHeight="1">
      <c r="A175" s="32"/>
      <c r="B175" s="149"/>
      <c r="C175" s="150" t="s">
        <v>248</v>
      </c>
      <c r="D175" s="150" t="s">
        <v>161</v>
      </c>
      <c r="E175" s="151" t="s">
        <v>249</v>
      </c>
      <c r="F175" s="152" t="s">
        <v>250</v>
      </c>
      <c r="G175" s="153" t="s">
        <v>194</v>
      </c>
      <c r="H175" s="154">
        <v>38.43</v>
      </c>
      <c r="I175" s="155"/>
      <c r="J175" s="156">
        <f>ROUND(I175*H175,2)</f>
        <v>0</v>
      </c>
      <c r="K175" s="152" t="s">
        <v>1</v>
      </c>
      <c r="L175" s="33"/>
      <c r="M175" s="157" t="s">
        <v>1</v>
      </c>
      <c r="N175" s="158" t="s">
        <v>41</v>
      </c>
      <c r="O175" s="58"/>
      <c r="P175" s="159">
        <f>O175*H175</f>
        <v>0</v>
      </c>
      <c r="Q175" s="159">
        <v>2.5897399999999999</v>
      </c>
      <c r="R175" s="159">
        <f>Q175*H175</f>
        <v>99.523708200000002</v>
      </c>
      <c r="S175" s="159">
        <v>0</v>
      </c>
      <c r="T175" s="160">
        <f>S175*H175</f>
        <v>0</v>
      </c>
      <c r="U175" s="32"/>
      <c r="V175" s="32"/>
      <c r="W175" s="32"/>
      <c r="X175" s="32"/>
      <c r="Y175" s="32"/>
      <c r="Z175" s="32"/>
      <c r="AA175" s="32"/>
      <c r="AB175" s="32"/>
      <c r="AC175" s="32"/>
      <c r="AD175" s="32"/>
      <c r="AE175" s="32"/>
      <c r="AR175" s="161" t="s">
        <v>166</v>
      </c>
      <c r="AT175" s="161" t="s">
        <v>161</v>
      </c>
      <c r="AU175" s="161" t="s">
        <v>85</v>
      </c>
      <c r="AY175" s="17" t="s">
        <v>159</v>
      </c>
      <c r="BE175" s="162">
        <f>IF(N175="základní",J175,0)</f>
        <v>0</v>
      </c>
      <c r="BF175" s="162">
        <f>IF(N175="snížená",J175,0)</f>
        <v>0</v>
      </c>
      <c r="BG175" s="162">
        <f>IF(N175="zákl. přenesená",J175,0)</f>
        <v>0</v>
      </c>
      <c r="BH175" s="162">
        <f>IF(N175="sníž. přenesená",J175,0)</f>
        <v>0</v>
      </c>
      <c r="BI175" s="162">
        <f>IF(N175="nulová",J175,0)</f>
        <v>0</v>
      </c>
      <c r="BJ175" s="17" t="s">
        <v>83</v>
      </c>
      <c r="BK175" s="162">
        <f>ROUND(I175*H175,2)</f>
        <v>0</v>
      </c>
      <c r="BL175" s="17" t="s">
        <v>166</v>
      </c>
      <c r="BM175" s="161" t="s">
        <v>251</v>
      </c>
    </row>
    <row r="176" spans="1:65" s="13" customFormat="1" ht="11.25">
      <c r="B176" s="163"/>
      <c r="D176" s="164" t="s">
        <v>171</v>
      </c>
      <c r="E176" s="165" t="s">
        <v>1</v>
      </c>
      <c r="F176" s="166" t="s">
        <v>252</v>
      </c>
      <c r="H176" s="167">
        <v>34.47</v>
      </c>
      <c r="I176" s="168"/>
      <c r="L176" s="163"/>
      <c r="M176" s="169"/>
      <c r="N176" s="170"/>
      <c r="O176" s="170"/>
      <c r="P176" s="170"/>
      <c r="Q176" s="170"/>
      <c r="R176" s="170"/>
      <c r="S176" s="170"/>
      <c r="T176" s="171"/>
      <c r="AT176" s="165" t="s">
        <v>171</v>
      </c>
      <c r="AU176" s="165" t="s">
        <v>85</v>
      </c>
      <c r="AV176" s="13" t="s">
        <v>85</v>
      </c>
      <c r="AW176" s="13" t="s">
        <v>32</v>
      </c>
      <c r="AX176" s="13" t="s">
        <v>76</v>
      </c>
      <c r="AY176" s="165" t="s">
        <v>159</v>
      </c>
    </row>
    <row r="177" spans="1:65" s="13" customFormat="1" ht="11.25">
      <c r="B177" s="163"/>
      <c r="D177" s="164" t="s">
        <v>171</v>
      </c>
      <c r="E177" s="165" t="s">
        <v>1</v>
      </c>
      <c r="F177" s="166" t="s">
        <v>253</v>
      </c>
      <c r="H177" s="167">
        <v>3.96</v>
      </c>
      <c r="I177" s="168"/>
      <c r="L177" s="163"/>
      <c r="M177" s="169"/>
      <c r="N177" s="170"/>
      <c r="O177" s="170"/>
      <c r="P177" s="170"/>
      <c r="Q177" s="170"/>
      <c r="R177" s="170"/>
      <c r="S177" s="170"/>
      <c r="T177" s="171"/>
      <c r="AT177" s="165" t="s">
        <v>171</v>
      </c>
      <c r="AU177" s="165" t="s">
        <v>85</v>
      </c>
      <c r="AV177" s="13" t="s">
        <v>85</v>
      </c>
      <c r="AW177" s="13" t="s">
        <v>32</v>
      </c>
      <c r="AX177" s="13" t="s">
        <v>76</v>
      </c>
      <c r="AY177" s="165" t="s">
        <v>159</v>
      </c>
    </row>
    <row r="178" spans="1:65" s="15" customFormat="1" ht="11.25">
      <c r="B178" s="179"/>
      <c r="D178" s="164" t="s">
        <v>171</v>
      </c>
      <c r="E178" s="180" t="s">
        <v>1</v>
      </c>
      <c r="F178" s="181" t="s">
        <v>210</v>
      </c>
      <c r="H178" s="182">
        <v>38.43</v>
      </c>
      <c r="I178" s="183"/>
      <c r="L178" s="179"/>
      <c r="M178" s="184"/>
      <c r="N178" s="185"/>
      <c r="O178" s="185"/>
      <c r="P178" s="185"/>
      <c r="Q178" s="185"/>
      <c r="R178" s="185"/>
      <c r="S178" s="185"/>
      <c r="T178" s="186"/>
      <c r="AT178" s="180" t="s">
        <v>171</v>
      </c>
      <c r="AU178" s="180" t="s">
        <v>85</v>
      </c>
      <c r="AV178" s="15" t="s">
        <v>166</v>
      </c>
      <c r="AW178" s="15" t="s">
        <v>32</v>
      </c>
      <c r="AX178" s="15" t="s">
        <v>83</v>
      </c>
      <c r="AY178" s="180" t="s">
        <v>159</v>
      </c>
    </row>
    <row r="179" spans="1:65" s="12" customFormat="1" ht="22.9" customHeight="1">
      <c r="B179" s="136"/>
      <c r="D179" s="137" t="s">
        <v>75</v>
      </c>
      <c r="E179" s="147" t="s">
        <v>182</v>
      </c>
      <c r="F179" s="147" t="s">
        <v>254</v>
      </c>
      <c r="I179" s="139"/>
      <c r="J179" s="148">
        <f>BK179</f>
        <v>0</v>
      </c>
      <c r="L179" s="136"/>
      <c r="M179" s="141"/>
      <c r="N179" s="142"/>
      <c r="O179" s="142"/>
      <c r="P179" s="143">
        <f>SUM(P180:P226)</f>
        <v>0</v>
      </c>
      <c r="Q179" s="142"/>
      <c r="R179" s="143">
        <f>SUM(R180:R226)</f>
        <v>627.54747999999984</v>
      </c>
      <c r="S179" s="142"/>
      <c r="T179" s="144">
        <f>SUM(T180:T226)</f>
        <v>0</v>
      </c>
      <c r="AR179" s="137" t="s">
        <v>83</v>
      </c>
      <c r="AT179" s="145" t="s">
        <v>75</v>
      </c>
      <c r="AU179" s="145" t="s">
        <v>83</v>
      </c>
      <c r="AY179" s="137" t="s">
        <v>159</v>
      </c>
      <c r="BK179" s="146">
        <f>SUM(BK180:BK226)</f>
        <v>0</v>
      </c>
    </row>
    <row r="180" spans="1:65" s="2" customFormat="1" ht="21.75" customHeight="1">
      <c r="A180" s="32"/>
      <c r="B180" s="149"/>
      <c r="C180" s="150" t="s">
        <v>255</v>
      </c>
      <c r="D180" s="150" t="s">
        <v>161</v>
      </c>
      <c r="E180" s="151" t="s">
        <v>256</v>
      </c>
      <c r="F180" s="152" t="s">
        <v>257</v>
      </c>
      <c r="G180" s="153" t="s">
        <v>164</v>
      </c>
      <c r="H180" s="154">
        <v>114.1</v>
      </c>
      <c r="I180" s="155"/>
      <c r="J180" s="156">
        <f>ROUND(I180*H180,2)</f>
        <v>0</v>
      </c>
      <c r="K180" s="152" t="s">
        <v>165</v>
      </c>
      <c r="L180" s="33"/>
      <c r="M180" s="157" t="s">
        <v>1</v>
      </c>
      <c r="N180" s="158" t="s">
        <v>41</v>
      </c>
      <c r="O180" s="58"/>
      <c r="P180" s="159">
        <f>O180*H180</f>
        <v>0</v>
      </c>
      <c r="Q180" s="159">
        <v>0.23</v>
      </c>
      <c r="R180" s="159">
        <f>Q180*H180</f>
        <v>26.242999999999999</v>
      </c>
      <c r="S180" s="159">
        <v>0</v>
      </c>
      <c r="T180" s="160">
        <f>S180*H180</f>
        <v>0</v>
      </c>
      <c r="U180" s="32"/>
      <c r="V180" s="32"/>
      <c r="W180" s="32"/>
      <c r="X180" s="32"/>
      <c r="Y180" s="32"/>
      <c r="Z180" s="32"/>
      <c r="AA180" s="32"/>
      <c r="AB180" s="32"/>
      <c r="AC180" s="32"/>
      <c r="AD180" s="32"/>
      <c r="AE180" s="32"/>
      <c r="AR180" s="161" t="s">
        <v>166</v>
      </c>
      <c r="AT180" s="161" t="s">
        <v>161</v>
      </c>
      <c r="AU180" s="161" t="s">
        <v>85</v>
      </c>
      <c r="AY180" s="17" t="s">
        <v>159</v>
      </c>
      <c r="BE180" s="162">
        <f>IF(N180="základní",J180,0)</f>
        <v>0</v>
      </c>
      <c r="BF180" s="162">
        <f>IF(N180="snížená",J180,0)</f>
        <v>0</v>
      </c>
      <c r="BG180" s="162">
        <f>IF(N180="zákl. přenesená",J180,0)</f>
        <v>0</v>
      </c>
      <c r="BH180" s="162">
        <f>IF(N180="sníž. přenesená",J180,0)</f>
        <v>0</v>
      </c>
      <c r="BI180" s="162">
        <f>IF(N180="nulová",J180,0)</f>
        <v>0</v>
      </c>
      <c r="BJ180" s="17" t="s">
        <v>83</v>
      </c>
      <c r="BK180" s="162">
        <f>ROUND(I180*H180,2)</f>
        <v>0</v>
      </c>
      <c r="BL180" s="17" t="s">
        <v>166</v>
      </c>
      <c r="BM180" s="161" t="s">
        <v>258</v>
      </c>
    </row>
    <row r="181" spans="1:65" s="14" customFormat="1" ht="11.25">
      <c r="B181" s="172"/>
      <c r="D181" s="164" t="s">
        <v>171</v>
      </c>
      <c r="E181" s="173" t="s">
        <v>1</v>
      </c>
      <c r="F181" s="174" t="s">
        <v>259</v>
      </c>
      <c r="H181" s="173" t="s">
        <v>1</v>
      </c>
      <c r="I181" s="175"/>
      <c r="L181" s="172"/>
      <c r="M181" s="176"/>
      <c r="N181" s="177"/>
      <c r="O181" s="177"/>
      <c r="P181" s="177"/>
      <c r="Q181" s="177"/>
      <c r="R181" s="177"/>
      <c r="S181" s="177"/>
      <c r="T181" s="178"/>
      <c r="AT181" s="173" t="s">
        <v>171</v>
      </c>
      <c r="AU181" s="173" t="s">
        <v>85</v>
      </c>
      <c r="AV181" s="14" t="s">
        <v>83</v>
      </c>
      <c r="AW181" s="14" t="s">
        <v>32</v>
      </c>
      <c r="AX181" s="14" t="s">
        <v>76</v>
      </c>
      <c r="AY181" s="173" t="s">
        <v>159</v>
      </c>
    </row>
    <row r="182" spans="1:65" s="13" customFormat="1" ht="11.25">
      <c r="B182" s="163"/>
      <c r="D182" s="164" t="s">
        <v>171</v>
      </c>
      <c r="E182" s="165" t="s">
        <v>1</v>
      </c>
      <c r="F182" s="166" t="s">
        <v>260</v>
      </c>
      <c r="H182" s="167">
        <v>34.299999999999997</v>
      </c>
      <c r="I182" s="168"/>
      <c r="L182" s="163"/>
      <c r="M182" s="169"/>
      <c r="N182" s="170"/>
      <c r="O182" s="170"/>
      <c r="P182" s="170"/>
      <c r="Q182" s="170"/>
      <c r="R182" s="170"/>
      <c r="S182" s="170"/>
      <c r="T182" s="171"/>
      <c r="AT182" s="165" t="s">
        <v>171</v>
      </c>
      <c r="AU182" s="165" t="s">
        <v>85</v>
      </c>
      <c r="AV182" s="13" t="s">
        <v>85</v>
      </c>
      <c r="AW182" s="13" t="s">
        <v>32</v>
      </c>
      <c r="AX182" s="13" t="s">
        <v>76</v>
      </c>
      <c r="AY182" s="165" t="s">
        <v>159</v>
      </c>
    </row>
    <row r="183" spans="1:65" s="13" customFormat="1" ht="11.25">
      <c r="B183" s="163"/>
      <c r="D183" s="164" t="s">
        <v>171</v>
      </c>
      <c r="E183" s="165" t="s">
        <v>1</v>
      </c>
      <c r="F183" s="166" t="s">
        <v>261</v>
      </c>
      <c r="H183" s="167">
        <v>79.8</v>
      </c>
      <c r="I183" s="168"/>
      <c r="L183" s="163"/>
      <c r="M183" s="169"/>
      <c r="N183" s="170"/>
      <c r="O183" s="170"/>
      <c r="P183" s="170"/>
      <c r="Q183" s="170"/>
      <c r="R183" s="170"/>
      <c r="S183" s="170"/>
      <c r="T183" s="171"/>
      <c r="AT183" s="165" t="s">
        <v>171</v>
      </c>
      <c r="AU183" s="165" t="s">
        <v>85</v>
      </c>
      <c r="AV183" s="13" t="s">
        <v>85</v>
      </c>
      <c r="AW183" s="13" t="s">
        <v>32</v>
      </c>
      <c r="AX183" s="13" t="s">
        <v>76</v>
      </c>
      <c r="AY183" s="165" t="s">
        <v>159</v>
      </c>
    </row>
    <row r="184" spans="1:65" s="15" customFormat="1" ht="11.25">
      <c r="B184" s="179"/>
      <c r="D184" s="164" t="s">
        <v>171</v>
      </c>
      <c r="E184" s="180" t="s">
        <v>1</v>
      </c>
      <c r="F184" s="181" t="s">
        <v>210</v>
      </c>
      <c r="H184" s="182">
        <v>114.1</v>
      </c>
      <c r="I184" s="183"/>
      <c r="L184" s="179"/>
      <c r="M184" s="184"/>
      <c r="N184" s="185"/>
      <c r="O184" s="185"/>
      <c r="P184" s="185"/>
      <c r="Q184" s="185"/>
      <c r="R184" s="185"/>
      <c r="S184" s="185"/>
      <c r="T184" s="186"/>
      <c r="AT184" s="180" t="s">
        <v>171</v>
      </c>
      <c r="AU184" s="180" t="s">
        <v>85</v>
      </c>
      <c r="AV184" s="15" t="s">
        <v>166</v>
      </c>
      <c r="AW184" s="15" t="s">
        <v>32</v>
      </c>
      <c r="AX184" s="15" t="s">
        <v>83</v>
      </c>
      <c r="AY184" s="180" t="s">
        <v>159</v>
      </c>
    </row>
    <row r="185" spans="1:65" s="2" customFormat="1" ht="24.2" customHeight="1">
      <c r="A185" s="32"/>
      <c r="B185" s="149"/>
      <c r="C185" s="150" t="s">
        <v>262</v>
      </c>
      <c r="D185" s="150" t="s">
        <v>161</v>
      </c>
      <c r="E185" s="151" t="s">
        <v>263</v>
      </c>
      <c r="F185" s="152" t="s">
        <v>264</v>
      </c>
      <c r="G185" s="153" t="s">
        <v>164</v>
      </c>
      <c r="H185" s="154">
        <v>427</v>
      </c>
      <c r="I185" s="155"/>
      <c r="J185" s="156">
        <f>ROUND(I185*H185,2)</f>
        <v>0</v>
      </c>
      <c r="K185" s="152" t="s">
        <v>165</v>
      </c>
      <c r="L185" s="33"/>
      <c r="M185" s="157" t="s">
        <v>1</v>
      </c>
      <c r="N185" s="158" t="s">
        <v>41</v>
      </c>
      <c r="O185" s="58"/>
      <c r="P185" s="159">
        <f>O185*H185</f>
        <v>0</v>
      </c>
      <c r="Q185" s="159">
        <v>0.57299999999999995</v>
      </c>
      <c r="R185" s="159">
        <f>Q185*H185</f>
        <v>244.67099999999999</v>
      </c>
      <c r="S185" s="159">
        <v>0</v>
      </c>
      <c r="T185" s="160">
        <f>S185*H185</f>
        <v>0</v>
      </c>
      <c r="U185" s="32"/>
      <c r="V185" s="32"/>
      <c r="W185" s="32"/>
      <c r="X185" s="32"/>
      <c r="Y185" s="32"/>
      <c r="Z185" s="32"/>
      <c r="AA185" s="32"/>
      <c r="AB185" s="32"/>
      <c r="AC185" s="32"/>
      <c r="AD185" s="32"/>
      <c r="AE185" s="32"/>
      <c r="AR185" s="161" t="s">
        <v>166</v>
      </c>
      <c r="AT185" s="161" t="s">
        <v>161</v>
      </c>
      <c r="AU185" s="161" t="s">
        <v>85</v>
      </c>
      <c r="AY185" s="17" t="s">
        <v>159</v>
      </c>
      <c r="BE185" s="162">
        <f>IF(N185="základní",J185,0)</f>
        <v>0</v>
      </c>
      <c r="BF185" s="162">
        <f>IF(N185="snížená",J185,0)</f>
        <v>0</v>
      </c>
      <c r="BG185" s="162">
        <f>IF(N185="zákl. přenesená",J185,0)</f>
        <v>0</v>
      </c>
      <c r="BH185" s="162">
        <f>IF(N185="sníž. přenesená",J185,0)</f>
        <v>0</v>
      </c>
      <c r="BI185" s="162">
        <f>IF(N185="nulová",J185,0)</f>
        <v>0</v>
      </c>
      <c r="BJ185" s="17" t="s">
        <v>83</v>
      </c>
      <c r="BK185" s="162">
        <f>ROUND(I185*H185,2)</f>
        <v>0</v>
      </c>
      <c r="BL185" s="17" t="s">
        <v>166</v>
      </c>
      <c r="BM185" s="161" t="s">
        <v>265</v>
      </c>
    </row>
    <row r="186" spans="1:65" s="13" customFormat="1" ht="11.25">
      <c r="B186" s="163"/>
      <c r="D186" s="164" t="s">
        <v>171</v>
      </c>
      <c r="E186" s="165" t="s">
        <v>1</v>
      </c>
      <c r="F186" s="166" t="s">
        <v>266</v>
      </c>
      <c r="H186" s="167">
        <v>427</v>
      </c>
      <c r="I186" s="168"/>
      <c r="L186" s="163"/>
      <c r="M186" s="169"/>
      <c r="N186" s="170"/>
      <c r="O186" s="170"/>
      <c r="P186" s="170"/>
      <c r="Q186" s="170"/>
      <c r="R186" s="170"/>
      <c r="S186" s="170"/>
      <c r="T186" s="171"/>
      <c r="AT186" s="165" t="s">
        <v>171</v>
      </c>
      <c r="AU186" s="165" t="s">
        <v>85</v>
      </c>
      <c r="AV186" s="13" t="s">
        <v>85</v>
      </c>
      <c r="AW186" s="13" t="s">
        <v>32</v>
      </c>
      <c r="AX186" s="13" t="s">
        <v>83</v>
      </c>
      <c r="AY186" s="165" t="s">
        <v>159</v>
      </c>
    </row>
    <row r="187" spans="1:65" s="2" customFormat="1" ht="24.2" customHeight="1">
      <c r="A187" s="32"/>
      <c r="B187" s="149"/>
      <c r="C187" s="150" t="s">
        <v>267</v>
      </c>
      <c r="D187" s="150" t="s">
        <v>161</v>
      </c>
      <c r="E187" s="151" t="s">
        <v>268</v>
      </c>
      <c r="F187" s="152" t="s">
        <v>269</v>
      </c>
      <c r="G187" s="153" t="s">
        <v>164</v>
      </c>
      <c r="H187" s="154">
        <v>427</v>
      </c>
      <c r="I187" s="155"/>
      <c r="J187" s="156">
        <f>ROUND(I187*H187,2)</f>
        <v>0</v>
      </c>
      <c r="K187" s="152" t="s">
        <v>165</v>
      </c>
      <c r="L187" s="33"/>
      <c r="M187" s="157" t="s">
        <v>1</v>
      </c>
      <c r="N187" s="158" t="s">
        <v>41</v>
      </c>
      <c r="O187" s="58"/>
      <c r="P187" s="159">
        <f>O187*H187</f>
        <v>0</v>
      </c>
      <c r="Q187" s="159">
        <v>0.19800000000000001</v>
      </c>
      <c r="R187" s="159">
        <f>Q187*H187</f>
        <v>84.546000000000006</v>
      </c>
      <c r="S187" s="159">
        <v>0</v>
      </c>
      <c r="T187" s="160">
        <f>S187*H187</f>
        <v>0</v>
      </c>
      <c r="U187" s="32"/>
      <c r="V187" s="32"/>
      <c r="W187" s="32"/>
      <c r="X187" s="32"/>
      <c r="Y187" s="32"/>
      <c r="Z187" s="32"/>
      <c r="AA187" s="32"/>
      <c r="AB187" s="32"/>
      <c r="AC187" s="32"/>
      <c r="AD187" s="32"/>
      <c r="AE187" s="32"/>
      <c r="AR187" s="161" t="s">
        <v>166</v>
      </c>
      <c r="AT187" s="161" t="s">
        <v>161</v>
      </c>
      <c r="AU187" s="161" t="s">
        <v>85</v>
      </c>
      <c r="AY187" s="17" t="s">
        <v>159</v>
      </c>
      <c r="BE187" s="162">
        <f>IF(N187="základní",J187,0)</f>
        <v>0</v>
      </c>
      <c r="BF187" s="162">
        <f>IF(N187="snížená",J187,0)</f>
        <v>0</v>
      </c>
      <c r="BG187" s="162">
        <f>IF(N187="zákl. přenesená",J187,0)</f>
        <v>0</v>
      </c>
      <c r="BH187" s="162">
        <f>IF(N187="sníž. přenesená",J187,0)</f>
        <v>0</v>
      </c>
      <c r="BI187" s="162">
        <f>IF(N187="nulová",J187,0)</f>
        <v>0</v>
      </c>
      <c r="BJ187" s="17" t="s">
        <v>83</v>
      </c>
      <c r="BK187" s="162">
        <f>ROUND(I187*H187,2)</f>
        <v>0</v>
      </c>
      <c r="BL187" s="17" t="s">
        <v>166</v>
      </c>
      <c r="BM187" s="161" t="s">
        <v>270</v>
      </c>
    </row>
    <row r="188" spans="1:65" s="13" customFormat="1" ht="11.25">
      <c r="B188" s="163"/>
      <c r="D188" s="164" t="s">
        <v>171</v>
      </c>
      <c r="E188" s="165" t="s">
        <v>1</v>
      </c>
      <c r="F188" s="166" t="s">
        <v>266</v>
      </c>
      <c r="H188" s="167">
        <v>427</v>
      </c>
      <c r="I188" s="168"/>
      <c r="L188" s="163"/>
      <c r="M188" s="169"/>
      <c r="N188" s="170"/>
      <c r="O188" s="170"/>
      <c r="P188" s="170"/>
      <c r="Q188" s="170"/>
      <c r="R188" s="170"/>
      <c r="S188" s="170"/>
      <c r="T188" s="171"/>
      <c r="AT188" s="165" t="s">
        <v>171</v>
      </c>
      <c r="AU188" s="165" t="s">
        <v>85</v>
      </c>
      <c r="AV188" s="13" t="s">
        <v>85</v>
      </c>
      <c r="AW188" s="13" t="s">
        <v>32</v>
      </c>
      <c r="AX188" s="13" t="s">
        <v>83</v>
      </c>
      <c r="AY188" s="165" t="s">
        <v>159</v>
      </c>
    </row>
    <row r="189" spans="1:65" s="2" customFormat="1" ht="24.2" customHeight="1">
      <c r="A189" s="32"/>
      <c r="B189" s="149"/>
      <c r="C189" s="150" t="s">
        <v>7</v>
      </c>
      <c r="D189" s="150" t="s">
        <v>161</v>
      </c>
      <c r="E189" s="151" t="s">
        <v>271</v>
      </c>
      <c r="F189" s="152" t="s">
        <v>272</v>
      </c>
      <c r="G189" s="153" t="s">
        <v>164</v>
      </c>
      <c r="H189" s="154">
        <v>44</v>
      </c>
      <c r="I189" s="155"/>
      <c r="J189" s="156">
        <f>ROUND(I189*H189,2)</f>
        <v>0</v>
      </c>
      <c r="K189" s="152" t="s">
        <v>165</v>
      </c>
      <c r="L189" s="33"/>
      <c r="M189" s="157" t="s">
        <v>1</v>
      </c>
      <c r="N189" s="158" t="s">
        <v>41</v>
      </c>
      <c r="O189" s="58"/>
      <c r="P189" s="159">
        <f>O189*H189</f>
        <v>0</v>
      </c>
      <c r="Q189" s="159">
        <v>0.19700000000000001</v>
      </c>
      <c r="R189" s="159">
        <f>Q189*H189</f>
        <v>8.668000000000001</v>
      </c>
      <c r="S189" s="159">
        <v>0</v>
      </c>
      <c r="T189" s="160">
        <f>S189*H189</f>
        <v>0</v>
      </c>
      <c r="U189" s="32"/>
      <c r="V189" s="32"/>
      <c r="W189" s="32"/>
      <c r="X189" s="32"/>
      <c r="Y189" s="32"/>
      <c r="Z189" s="32"/>
      <c r="AA189" s="32"/>
      <c r="AB189" s="32"/>
      <c r="AC189" s="32"/>
      <c r="AD189" s="32"/>
      <c r="AE189" s="32"/>
      <c r="AR189" s="161" t="s">
        <v>166</v>
      </c>
      <c r="AT189" s="161" t="s">
        <v>161</v>
      </c>
      <c r="AU189" s="161" t="s">
        <v>85</v>
      </c>
      <c r="AY189" s="17" t="s">
        <v>159</v>
      </c>
      <c r="BE189" s="162">
        <f>IF(N189="základní",J189,0)</f>
        <v>0</v>
      </c>
      <c r="BF189" s="162">
        <f>IF(N189="snížená",J189,0)</f>
        <v>0</v>
      </c>
      <c r="BG189" s="162">
        <f>IF(N189="zákl. přenesená",J189,0)</f>
        <v>0</v>
      </c>
      <c r="BH189" s="162">
        <f>IF(N189="sníž. přenesená",J189,0)</f>
        <v>0</v>
      </c>
      <c r="BI189" s="162">
        <f>IF(N189="nulová",J189,0)</f>
        <v>0</v>
      </c>
      <c r="BJ189" s="17" t="s">
        <v>83</v>
      </c>
      <c r="BK189" s="162">
        <f>ROUND(I189*H189,2)</f>
        <v>0</v>
      </c>
      <c r="BL189" s="17" t="s">
        <v>166</v>
      </c>
      <c r="BM189" s="161" t="s">
        <v>273</v>
      </c>
    </row>
    <row r="190" spans="1:65" s="14" customFormat="1" ht="11.25">
      <c r="B190" s="172"/>
      <c r="D190" s="164" t="s">
        <v>171</v>
      </c>
      <c r="E190" s="173" t="s">
        <v>1</v>
      </c>
      <c r="F190" s="174" t="s">
        <v>274</v>
      </c>
      <c r="H190" s="173" t="s">
        <v>1</v>
      </c>
      <c r="I190" s="175"/>
      <c r="L190" s="172"/>
      <c r="M190" s="176"/>
      <c r="N190" s="177"/>
      <c r="O190" s="177"/>
      <c r="P190" s="177"/>
      <c r="Q190" s="177"/>
      <c r="R190" s="177"/>
      <c r="S190" s="177"/>
      <c r="T190" s="178"/>
      <c r="AT190" s="173" t="s">
        <v>171</v>
      </c>
      <c r="AU190" s="173" t="s">
        <v>85</v>
      </c>
      <c r="AV190" s="14" t="s">
        <v>83</v>
      </c>
      <c r="AW190" s="14" t="s">
        <v>32</v>
      </c>
      <c r="AX190" s="14" t="s">
        <v>76</v>
      </c>
      <c r="AY190" s="173" t="s">
        <v>159</v>
      </c>
    </row>
    <row r="191" spans="1:65" s="13" customFormat="1" ht="11.25">
      <c r="B191" s="163"/>
      <c r="D191" s="164" t="s">
        <v>171</v>
      </c>
      <c r="E191" s="165" t="s">
        <v>1</v>
      </c>
      <c r="F191" s="166" t="s">
        <v>111</v>
      </c>
      <c r="H191" s="167">
        <v>44</v>
      </c>
      <c r="I191" s="168"/>
      <c r="L191" s="163"/>
      <c r="M191" s="169"/>
      <c r="N191" s="170"/>
      <c r="O191" s="170"/>
      <c r="P191" s="170"/>
      <c r="Q191" s="170"/>
      <c r="R191" s="170"/>
      <c r="S191" s="170"/>
      <c r="T191" s="171"/>
      <c r="AT191" s="165" t="s">
        <v>171</v>
      </c>
      <c r="AU191" s="165" t="s">
        <v>85</v>
      </c>
      <c r="AV191" s="13" t="s">
        <v>85</v>
      </c>
      <c r="AW191" s="13" t="s">
        <v>32</v>
      </c>
      <c r="AX191" s="13" t="s">
        <v>83</v>
      </c>
      <c r="AY191" s="165" t="s">
        <v>159</v>
      </c>
    </row>
    <row r="192" spans="1:65" s="2" customFormat="1" ht="24.2" customHeight="1">
      <c r="A192" s="32"/>
      <c r="B192" s="149"/>
      <c r="C192" s="150" t="s">
        <v>275</v>
      </c>
      <c r="D192" s="150" t="s">
        <v>161</v>
      </c>
      <c r="E192" s="151" t="s">
        <v>276</v>
      </c>
      <c r="F192" s="152" t="s">
        <v>277</v>
      </c>
      <c r="G192" s="153" t="s">
        <v>164</v>
      </c>
      <c r="H192" s="154">
        <v>383</v>
      </c>
      <c r="I192" s="155"/>
      <c r="J192" s="156">
        <f>ROUND(I192*H192,2)</f>
        <v>0</v>
      </c>
      <c r="K192" s="152" t="s">
        <v>165</v>
      </c>
      <c r="L192" s="33"/>
      <c r="M192" s="157" t="s">
        <v>1</v>
      </c>
      <c r="N192" s="158" t="s">
        <v>41</v>
      </c>
      <c r="O192" s="58"/>
      <c r="P192" s="159">
        <f>O192*H192</f>
        <v>0</v>
      </c>
      <c r="Q192" s="159">
        <v>0.29160000000000003</v>
      </c>
      <c r="R192" s="159">
        <f>Q192*H192</f>
        <v>111.68280000000001</v>
      </c>
      <c r="S192" s="159">
        <v>0</v>
      </c>
      <c r="T192" s="160">
        <f>S192*H192</f>
        <v>0</v>
      </c>
      <c r="U192" s="32"/>
      <c r="V192" s="32"/>
      <c r="W192" s="32"/>
      <c r="X192" s="32"/>
      <c r="Y192" s="32"/>
      <c r="Z192" s="32"/>
      <c r="AA192" s="32"/>
      <c r="AB192" s="32"/>
      <c r="AC192" s="32"/>
      <c r="AD192" s="32"/>
      <c r="AE192" s="32"/>
      <c r="AR192" s="161" t="s">
        <v>166</v>
      </c>
      <c r="AT192" s="161" t="s">
        <v>161</v>
      </c>
      <c r="AU192" s="161" t="s">
        <v>85</v>
      </c>
      <c r="AY192" s="17" t="s">
        <v>159</v>
      </c>
      <c r="BE192" s="162">
        <f>IF(N192="základní",J192,0)</f>
        <v>0</v>
      </c>
      <c r="BF192" s="162">
        <f>IF(N192="snížená",J192,0)</f>
        <v>0</v>
      </c>
      <c r="BG192" s="162">
        <f>IF(N192="zákl. přenesená",J192,0)</f>
        <v>0</v>
      </c>
      <c r="BH192" s="162">
        <f>IF(N192="sníž. přenesená",J192,0)</f>
        <v>0</v>
      </c>
      <c r="BI192" s="162">
        <f>IF(N192="nulová",J192,0)</f>
        <v>0</v>
      </c>
      <c r="BJ192" s="17" t="s">
        <v>83</v>
      </c>
      <c r="BK192" s="162">
        <f>ROUND(I192*H192,2)</f>
        <v>0</v>
      </c>
      <c r="BL192" s="17" t="s">
        <v>166</v>
      </c>
      <c r="BM192" s="161" t="s">
        <v>278</v>
      </c>
    </row>
    <row r="193" spans="1:65" s="13" customFormat="1" ht="11.25">
      <c r="B193" s="163"/>
      <c r="D193" s="164" t="s">
        <v>171</v>
      </c>
      <c r="E193" s="165" t="s">
        <v>1</v>
      </c>
      <c r="F193" s="166" t="s">
        <v>109</v>
      </c>
      <c r="H193" s="167">
        <v>383</v>
      </c>
      <c r="I193" s="168"/>
      <c r="L193" s="163"/>
      <c r="M193" s="169"/>
      <c r="N193" s="170"/>
      <c r="O193" s="170"/>
      <c r="P193" s="170"/>
      <c r="Q193" s="170"/>
      <c r="R193" s="170"/>
      <c r="S193" s="170"/>
      <c r="T193" s="171"/>
      <c r="AT193" s="165" t="s">
        <v>171</v>
      </c>
      <c r="AU193" s="165" t="s">
        <v>85</v>
      </c>
      <c r="AV193" s="13" t="s">
        <v>85</v>
      </c>
      <c r="AW193" s="13" t="s">
        <v>32</v>
      </c>
      <c r="AX193" s="13" t="s">
        <v>83</v>
      </c>
      <c r="AY193" s="165" t="s">
        <v>159</v>
      </c>
    </row>
    <row r="194" spans="1:65" s="2" customFormat="1" ht="24.2" customHeight="1">
      <c r="A194" s="32"/>
      <c r="B194" s="149"/>
      <c r="C194" s="150" t="s">
        <v>279</v>
      </c>
      <c r="D194" s="150" t="s">
        <v>161</v>
      </c>
      <c r="E194" s="151" t="s">
        <v>276</v>
      </c>
      <c r="F194" s="152" t="s">
        <v>277</v>
      </c>
      <c r="G194" s="153" t="s">
        <v>164</v>
      </c>
      <c r="H194" s="154">
        <v>44</v>
      </c>
      <c r="I194" s="155"/>
      <c r="J194" s="156">
        <f>ROUND(I194*H194,2)</f>
        <v>0</v>
      </c>
      <c r="K194" s="152" t="s">
        <v>165</v>
      </c>
      <c r="L194" s="33"/>
      <c r="M194" s="157" t="s">
        <v>1</v>
      </c>
      <c r="N194" s="158" t="s">
        <v>41</v>
      </c>
      <c r="O194" s="58"/>
      <c r="P194" s="159">
        <f>O194*H194</f>
        <v>0</v>
      </c>
      <c r="Q194" s="159">
        <v>0.29160000000000003</v>
      </c>
      <c r="R194" s="159">
        <f>Q194*H194</f>
        <v>12.830400000000001</v>
      </c>
      <c r="S194" s="159">
        <v>0</v>
      </c>
      <c r="T194" s="160">
        <f>S194*H194</f>
        <v>0</v>
      </c>
      <c r="U194" s="32"/>
      <c r="V194" s="32"/>
      <c r="W194" s="32"/>
      <c r="X194" s="32"/>
      <c r="Y194" s="32"/>
      <c r="Z194" s="32"/>
      <c r="AA194" s="32"/>
      <c r="AB194" s="32"/>
      <c r="AC194" s="32"/>
      <c r="AD194" s="32"/>
      <c r="AE194" s="32"/>
      <c r="AR194" s="161" t="s">
        <v>166</v>
      </c>
      <c r="AT194" s="161" t="s">
        <v>161</v>
      </c>
      <c r="AU194" s="161" t="s">
        <v>85</v>
      </c>
      <c r="AY194" s="17" t="s">
        <v>159</v>
      </c>
      <c r="BE194" s="162">
        <f>IF(N194="základní",J194,0)</f>
        <v>0</v>
      </c>
      <c r="BF194" s="162">
        <f>IF(N194="snížená",J194,0)</f>
        <v>0</v>
      </c>
      <c r="BG194" s="162">
        <f>IF(N194="zákl. přenesená",J194,0)</f>
        <v>0</v>
      </c>
      <c r="BH194" s="162">
        <f>IF(N194="sníž. přenesená",J194,0)</f>
        <v>0</v>
      </c>
      <c r="BI194" s="162">
        <f>IF(N194="nulová",J194,0)</f>
        <v>0</v>
      </c>
      <c r="BJ194" s="17" t="s">
        <v>83</v>
      </c>
      <c r="BK194" s="162">
        <f>ROUND(I194*H194,2)</f>
        <v>0</v>
      </c>
      <c r="BL194" s="17" t="s">
        <v>166</v>
      </c>
      <c r="BM194" s="161" t="s">
        <v>280</v>
      </c>
    </row>
    <row r="195" spans="1:65" s="14" customFormat="1" ht="11.25">
      <c r="B195" s="172"/>
      <c r="D195" s="164" t="s">
        <v>171</v>
      </c>
      <c r="E195" s="173" t="s">
        <v>1</v>
      </c>
      <c r="F195" s="174" t="s">
        <v>274</v>
      </c>
      <c r="H195" s="173" t="s">
        <v>1</v>
      </c>
      <c r="I195" s="175"/>
      <c r="L195" s="172"/>
      <c r="M195" s="176"/>
      <c r="N195" s="177"/>
      <c r="O195" s="177"/>
      <c r="P195" s="177"/>
      <c r="Q195" s="177"/>
      <c r="R195" s="177"/>
      <c r="S195" s="177"/>
      <c r="T195" s="178"/>
      <c r="AT195" s="173" t="s">
        <v>171</v>
      </c>
      <c r="AU195" s="173" t="s">
        <v>85</v>
      </c>
      <c r="AV195" s="14" t="s">
        <v>83</v>
      </c>
      <c r="AW195" s="14" t="s">
        <v>32</v>
      </c>
      <c r="AX195" s="14" t="s">
        <v>76</v>
      </c>
      <c r="AY195" s="173" t="s">
        <v>159</v>
      </c>
    </row>
    <row r="196" spans="1:65" s="13" customFormat="1" ht="11.25">
      <c r="B196" s="163"/>
      <c r="D196" s="164" t="s">
        <v>171</v>
      </c>
      <c r="E196" s="165" t="s">
        <v>1</v>
      </c>
      <c r="F196" s="166" t="s">
        <v>111</v>
      </c>
      <c r="H196" s="167">
        <v>44</v>
      </c>
      <c r="I196" s="168"/>
      <c r="L196" s="163"/>
      <c r="M196" s="169"/>
      <c r="N196" s="170"/>
      <c r="O196" s="170"/>
      <c r="P196" s="170"/>
      <c r="Q196" s="170"/>
      <c r="R196" s="170"/>
      <c r="S196" s="170"/>
      <c r="T196" s="171"/>
      <c r="AT196" s="165" t="s">
        <v>171</v>
      </c>
      <c r="AU196" s="165" t="s">
        <v>85</v>
      </c>
      <c r="AV196" s="13" t="s">
        <v>85</v>
      </c>
      <c r="AW196" s="13" t="s">
        <v>32</v>
      </c>
      <c r="AX196" s="13" t="s">
        <v>83</v>
      </c>
      <c r="AY196" s="165" t="s">
        <v>159</v>
      </c>
    </row>
    <row r="197" spans="1:65" s="2" customFormat="1" ht="16.5" customHeight="1">
      <c r="A197" s="32"/>
      <c r="B197" s="149"/>
      <c r="C197" s="150" t="s">
        <v>281</v>
      </c>
      <c r="D197" s="150" t="s">
        <v>161</v>
      </c>
      <c r="E197" s="151" t="s">
        <v>282</v>
      </c>
      <c r="F197" s="152" t="s">
        <v>283</v>
      </c>
      <c r="G197" s="153" t="s">
        <v>164</v>
      </c>
      <c r="H197" s="154">
        <v>41</v>
      </c>
      <c r="I197" s="155"/>
      <c r="J197" s="156">
        <f>ROUND(I197*H197,2)</f>
        <v>0</v>
      </c>
      <c r="K197" s="152" t="s">
        <v>165</v>
      </c>
      <c r="L197" s="33"/>
      <c r="M197" s="157" t="s">
        <v>1</v>
      </c>
      <c r="N197" s="158" t="s">
        <v>41</v>
      </c>
      <c r="O197" s="58"/>
      <c r="P197" s="159">
        <f>O197*H197</f>
        <v>0</v>
      </c>
      <c r="Q197" s="159">
        <v>0.34499999999999997</v>
      </c>
      <c r="R197" s="159">
        <f>Q197*H197</f>
        <v>14.145</v>
      </c>
      <c r="S197" s="159">
        <v>0</v>
      </c>
      <c r="T197" s="160">
        <f>S197*H197</f>
        <v>0</v>
      </c>
      <c r="U197" s="32"/>
      <c r="V197" s="32"/>
      <c r="W197" s="32"/>
      <c r="X197" s="32"/>
      <c r="Y197" s="32"/>
      <c r="Z197" s="32"/>
      <c r="AA197" s="32"/>
      <c r="AB197" s="32"/>
      <c r="AC197" s="32"/>
      <c r="AD197" s="32"/>
      <c r="AE197" s="32"/>
      <c r="AR197" s="161" t="s">
        <v>166</v>
      </c>
      <c r="AT197" s="161" t="s">
        <v>161</v>
      </c>
      <c r="AU197" s="161" t="s">
        <v>85</v>
      </c>
      <c r="AY197" s="17" t="s">
        <v>159</v>
      </c>
      <c r="BE197" s="162">
        <f>IF(N197="základní",J197,0)</f>
        <v>0</v>
      </c>
      <c r="BF197" s="162">
        <f>IF(N197="snížená",J197,0)</f>
        <v>0</v>
      </c>
      <c r="BG197" s="162">
        <f>IF(N197="zákl. přenesená",J197,0)</f>
        <v>0</v>
      </c>
      <c r="BH197" s="162">
        <f>IF(N197="sníž. přenesená",J197,0)</f>
        <v>0</v>
      </c>
      <c r="BI197" s="162">
        <f>IF(N197="nulová",J197,0)</f>
        <v>0</v>
      </c>
      <c r="BJ197" s="17" t="s">
        <v>83</v>
      </c>
      <c r="BK197" s="162">
        <f>ROUND(I197*H197,2)</f>
        <v>0</v>
      </c>
      <c r="BL197" s="17" t="s">
        <v>166</v>
      </c>
      <c r="BM197" s="161" t="s">
        <v>284</v>
      </c>
    </row>
    <row r="198" spans="1:65" s="13" customFormat="1" ht="11.25">
      <c r="B198" s="163"/>
      <c r="D198" s="164" t="s">
        <v>171</v>
      </c>
      <c r="E198" s="165" t="s">
        <v>1</v>
      </c>
      <c r="F198" s="166" t="s">
        <v>116</v>
      </c>
      <c r="H198" s="167">
        <v>41</v>
      </c>
      <c r="I198" s="168"/>
      <c r="L198" s="163"/>
      <c r="M198" s="169"/>
      <c r="N198" s="170"/>
      <c r="O198" s="170"/>
      <c r="P198" s="170"/>
      <c r="Q198" s="170"/>
      <c r="R198" s="170"/>
      <c r="S198" s="170"/>
      <c r="T198" s="171"/>
      <c r="AT198" s="165" t="s">
        <v>171</v>
      </c>
      <c r="AU198" s="165" t="s">
        <v>85</v>
      </c>
      <c r="AV198" s="13" t="s">
        <v>85</v>
      </c>
      <c r="AW198" s="13" t="s">
        <v>32</v>
      </c>
      <c r="AX198" s="13" t="s">
        <v>83</v>
      </c>
      <c r="AY198" s="165" t="s">
        <v>159</v>
      </c>
    </row>
    <row r="199" spans="1:65" s="2" customFormat="1" ht="24.2" customHeight="1">
      <c r="A199" s="32"/>
      <c r="B199" s="149"/>
      <c r="C199" s="150" t="s">
        <v>285</v>
      </c>
      <c r="D199" s="150" t="s">
        <v>161</v>
      </c>
      <c r="E199" s="151" t="s">
        <v>286</v>
      </c>
      <c r="F199" s="152" t="s">
        <v>287</v>
      </c>
      <c r="G199" s="153" t="s">
        <v>164</v>
      </c>
      <c r="H199" s="154">
        <v>41</v>
      </c>
      <c r="I199" s="155"/>
      <c r="J199" s="156">
        <f>ROUND(I199*H199,2)</f>
        <v>0</v>
      </c>
      <c r="K199" s="152" t="s">
        <v>165</v>
      </c>
      <c r="L199" s="33"/>
      <c r="M199" s="157" t="s">
        <v>1</v>
      </c>
      <c r="N199" s="158" t="s">
        <v>41</v>
      </c>
      <c r="O199" s="58"/>
      <c r="P199" s="159">
        <f>O199*H199</f>
        <v>0</v>
      </c>
      <c r="Q199" s="159">
        <v>0.38313999999999998</v>
      </c>
      <c r="R199" s="159">
        <f>Q199*H199</f>
        <v>15.708739999999999</v>
      </c>
      <c r="S199" s="159">
        <v>0</v>
      </c>
      <c r="T199" s="160">
        <f>S199*H199</f>
        <v>0</v>
      </c>
      <c r="U199" s="32"/>
      <c r="V199" s="32"/>
      <c r="W199" s="32"/>
      <c r="X199" s="32"/>
      <c r="Y199" s="32"/>
      <c r="Z199" s="32"/>
      <c r="AA199" s="32"/>
      <c r="AB199" s="32"/>
      <c r="AC199" s="32"/>
      <c r="AD199" s="32"/>
      <c r="AE199" s="32"/>
      <c r="AR199" s="161" t="s">
        <v>166</v>
      </c>
      <c r="AT199" s="161" t="s">
        <v>161</v>
      </c>
      <c r="AU199" s="161" t="s">
        <v>85</v>
      </c>
      <c r="AY199" s="17" t="s">
        <v>159</v>
      </c>
      <c r="BE199" s="162">
        <f>IF(N199="základní",J199,0)</f>
        <v>0</v>
      </c>
      <c r="BF199" s="162">
        <f>IF(N199="snížená",J199,0)</f>
        <v>0</v>
      </c>
      <c r="BG199" s="162">
        <f>IF(N199="zákl. přenesená",J199,0)</f>
        <v>0</v>
      </c>
      <c r="BH199" s="162">
        <f>IF(N199="sníž. přenesená",J199,0)</f>
        <v>0</v>
      </c>
      <c r="BI199" s="162">
        <f>IF(N199="nulová",J199,0)</f>
        <v>0</v>
      </c>
      <c r="BJ199" s="17" t="s">
        <v>83</v>
      </c>
      <c r="BK199" s="162">
        <f>ROUND(I199*H199,2)</f>
        <v>0</v>
      </c>
      <c r="BL199" s="17" t="s">
        <v>166</v>
      </c>
      <c r="BM199" s="161" t="s">
        <v>288</v>
      </c>
    </row>
    <row r="200" spans="1:65" s="13" customFormat="1" ht="11.25">
      <c r="B200" s="163"/>
      <c r="D200" s="164" t="s">
        <v>171</v>
      </c>
      <c r="E200" s="165" t="s">
        <v>1</v>
      </c>
      <c r="F200" s="166" t="s">
        <v>116</v>
      </c>
      <c r="H200" s="167">
        <v>41</v>
      </c>
      <c r="I200" s="168"/>
      <c r="L200" s="163"/>
      <c r="M200" s="169"/>
      <c r="N200" s="170"/>
      <c r="O200" s="170"/>
      <c r="P200" s="170"/>
      <c r="Q200" s="170"/>
      <c r="R200" s="170"/>
      <c r="S200" s="170"/>
      <c r="T200" s="171"/>
      <c r="AT200" s="165" t="s">
        <v>171</v>
      </c>
      <c r="AU200" s="165" t="s">
        <v>85</v>
      </c>
      <c r="AV200" s="13" t="s">
        <v>85</v>
      </c>
      <c r="AW200" s="13" t="s">
        <v>32</v>
      </c>
      <c r="AX200" s="13" t="s">
        <v>83</v>
      </c>
      <c r="AY200" s="165" t="s">
        <v>159</v>
      </c>
    </row>
    <row r="201" spans="1:65" s="2" customFormat="1" ht="24.2" customHeight="1">
      <c r="A201" s="32"/>
      <c r="B201" s="149"/>
      <c r="C201" s="150" t="s">
        <v>289</v>
      </c>
      <c r="D201" s="150" t="s">
        <v>161</v>
      </c>
      <c r="E201" s="151" t="s">
        <v>290</v>
      </c>
      <c r="F201" s="152" t="s">
        <v>291</v>
      </c>
      <c r="G201" s="153" t="s">
        <v>164</v>
      </c>
      <c r="H201" s="154">
        <v>41</v>
      </c>
      <c r="I201" s="155"/>
      <c r="J201" s="156">
        <f>ROUND(I201*H201,2)</f>
        <v>0</v>
      </c>
      <c r="K201" s="152" t="s">
        <v>165</v>
      </c>
      <c r="L201" s="33"/>
      <c r="M201" s="157" t="s">
        <v>1</v>
      </c>
      <c r="N201" s="158" t="s">
        <v>41</v>
      </c>
      <c r="O201" s="58"/>
      <c r="P201" s="159">
        <f>O201*H201</f>
        <v>0</v>
      </c>
      <c r="Q201" s="159">
        <v>7.1000000000000002E-4</v>
      </c>
      <c r="R201" s="159">
        <f>Q201*H201</f>
        <v>2.911E-2</v>
      </c>
      <c r="S201" s="159">
        <v>0</v>
      </c>
      <c r="T201" s="160">
        <f>S201*H201</f>
        <v>0</v>
      </c>
      <c r="U201" s="32"/>
      <c r="V201" s="32"/>
      <c r="W201" s="32"/>
      <c r="X201" s="32"/>
      <c r="Y201" s="32"/>
      <c r="Z201" s="32"/>
      <c r="AA201" s="32"/>
      <c r="AB201" s="32"/>
      <c r="AC201" s="32"/>
      <c r="AD201" s="32"/>
      <c r="AE201" s="32"/>
      <c r="AR201" s="161" t="s">
        <v>166</v>
      </c>
      <c r="AT201" s="161" t="s">
        <v>161</v>
      </c>
      <c r="AU201" s="161" t="s">
        <v>85</v>
      </c>
      <c r="AY201" s="17" t="s">
        <v>159</v>
      </c>
      <c r="BE201" s="162">
        <f>IF(N201="základní",J201,0)</f>
        <v>0</v>
      </c>
      <c r="BF201" s="162">
        <f>IF(N201="snížená",J201,0)</f>
        <v>0</v>
      </c>
      <c r="BG201" s="162">
        <f>IF(N201="zákl. přenesená",J201,0)</f>
        <v>0</v>
      </c>
      <c r="BH201" s="162">
        <f>IF(N201="sníž. přenesená",J201,0)</f>
        <v>0</v>
      </c>
      <c r="BI201" s="162">
        <f>IF(N201="nulová",J201,0)</f>
        <v>0</v>
      </c>
      <c r="BJ201" s="17" t="s">
        <v>83</v>
      </c>
      <c r="BK201" s="162">
        <f>ROUND(I201*H201,2)</f>
        <v>0</v>
      </c>
      <c r="BL201" s="17" t="s">
        <v>166</v>
      </c>
      <c r="BM201" s="161" t="s">
        <v>292</v>
      </c>
    </row>
    <row r="202" spans="1:65" s="13" customFormat="1" ht="11.25">
      <c r="B202" s="163"/>
      <c r="D202" s="164" t="s">
        <v>171</v>
      </c>
      <c r="E202" s="165" t="s">
        <v>1</v>
      </c>
      <c r="F202" s="166" t="s">
        <v>116</v>
      </c>
      <c r="H202" s="167">
        <v>41</v>
      </c>
      <c r="I202" s="168"/>
      <c r="L202" s="163"/>
      <c r="M202" s="169"/>
      <c r="N202" s="170"/>
      <c r="O202" s="170"/>
      <c r="P202" s="170"/>
      <c r="Q202" s="170"/>
      <c r="R202" s="170"/>
      <c r="S202" s="170"/>
      <c r="T202" s="171"/>
      <c r="AT202" s="165" t="s">
        <v>171</v>
      </c>
      <c r="AU202" s="165" t="s">
        <v>85</v>
      </c>
      <c r="AV202" s="13" t="s">
        <v>85</v>
      </c>
      <c r="AW202" s="13" t="s">
        <v>32</v>
      </c>
      <c r="AX202" s="13" t="s">
        <v>83</v>
      </c>
      <c r="AY202" s="165" t="s">
        <v>159</v>
      </c>
    </row>
    <row r="203" spans="1:65" s="2" customFormat="1" ht="24.2" customHeight="1">
      <c r="A203" s="32"/>
      <c r="B203" s="149"/>
      <c r="C203" s="150" t="s">
        <v>293</v>
      </c>
      <c r="D203" s="150" t="s">
        <v>161</v>
      </c>
      <c r="E203" s="151" t="s">
        <v>294</v>
      </c>
      <c r="F203" s="152" t="s">
        <v>295</v>
      </c>
      <c r="G203" s="153" t="s">
        <v>164</v>
      </c>
      <c r="H203" s="154">
        <v>41</v>
      </c>
      <c r="I203" s="155"/>
      <c r="J203" s="156">
        <f>ROUND(I203*H203,2)</f>
        <v>0</v>
      </c>
      <c r="K203" s="152" t="s">
        <v>165</v>
      </c>
      <c r="L203" s="33"/>
      <c r="M203" s="157" t="s">
        <v>1</v>
      </c>
      <c r="N203" s="158" t="s">
        <v>41</v>
      </c>
      <c r="O203" s="58"/>
      <c r="P203" s="159">
        <f>O203*H203</f>
        <v>0</v>
      </c>
      <c r="Q203" s="159">
        <v>0.12966</v>
      </c>
      <c r="R203" s="159">
        <f>Q203*H203</f>
        <v>5.3160600000000002</v>
      </c>
      <c r="S203" s="159">
        <v>0</v>
      </c>
      <c r="T203" s="160">
        <f>S203*H203</f>
        <v>0</v>
      </c>
      <c r="U203" s="32"/>
      <c r="V203" s="32"/>
      <c r="W203" s="32"/>
      <c r="X203" s="32"/>
      <c r="Y203" s="32"/>
      <c r="Z203" s="32"/>
      <c r="AA203" s="32"/>
      <c r="AB203" s="32"/>
      <c r="AC203" s="32"/>
      <c r="AD203" s="32"/>
      <c r="AE203" s="32"/>
      <c r="AR203" s="161" t="s">
        <v>166</v>
      </c>
      <c r="AT203" s="161" t="s">
        <v>161</v>
      </c>
      <c r="AU203" s="161" t="s">
        <v>85</v>
      </c>
      <c r="AY203" s="17" t="s">
        <v>159</v>
      </c>
      <c r="BE203" s="162">
        <f>IF(N203="základní",J203,0)</f>
        <v>0</v>
      </c>
      <c r="BF203" s="162">
        <f>IF(N203="snížená",J203,0)</f>
        <v>0</v>
      </c>
      <c r="BG203" s="162">
        <f>IF(N203="zákl. přenesená",J203,0)</f>
        <v>0</v>
      </c>
      <c r="BH203" s="162">
        <f>IF(N203="sníž. přenesená",J203,0)</f>
        <v>0</v>
      </c>
      <c r="BI203" s="162">
        <f>IF(N203="nulová",J203,0)</f>
        <v>0</v>
      </c>
      <c r="BJ203" s="17" t="s">
        <v>83</v>
      </c>
      <c r="BK203" s="162">
        <f>ROUND(I203*H203,2)</f>
        <v>0</v>
      </c>
      <c r="BL203" s="17" t="s">
        <v>166</v>
      </c>
      <c r="BM203" s="161" t="s">
        <v>296</v>
      </c>
    </row>
    <row r="204" spans="1:65" s="13" customFormat="1" ht="11.25">
      <c r="B204" s="163"/>
      <c r="D204" s="164" t="s">
        <v>171</v>
      </c>
      <c r="E204" s="165" t="s">
        <v>1</v>
      </c>
      <c r="F204" s="166" t="s">
        <v>116</v>
      </c>
      <c r="H204" s="167">
        <v>41</v>
      </c>
      <c r="I204" s="168"/>
      <c r="L204" s="163"/>
      <c r="M204" s="169"/>
      <c r="N204" s="170"/>
      <c r="O204" s="170"/>
      <c r="P204" s="170"/>
      <c r="Q204" s="170"/>
      <c r="R204" s="170"/>
      <c r="S204" s="170"/>
      <c r="T204" s="171"/>
      <c r="AT204" s="165" t="s">
        <v>171</v>
      </c>
      <c r="AU204" s="165" t="s">
        <v>85</v>
      </c>
      <c r="AV204" s="13" t="s">
        <v>85</v>
      </c>
      <c r="AW204" s="13" t="s">
        <v>32</v>
      </c>
      <c r="AX204" s="13" t="s">
        <v>83</v>
      </c>
      <c r="AY204" s="165" t="s">
        <v>159</v>
      </c>
    </row>
    <row r="205" spans="1:65" s="2" customFormat="1" ht="33" customHeight="1">
      <c r="A205" s="32"/>
      <c r="B205" s="149"/>
      <c r="C205" s="150" t="s">
        <v>297</v>
      </c>
      <c r="D205" s="150" t="s">
        <v>161</v>
      </c>
      <c r="E205" s="151" t="s">
        <v>298</v>
      </c>
      <c r="F205" s="152" t="s">
        <v>299</v>
      </c>
      <c r="G205" s="153" t="s">
        <v>164</v>
      </c>
      <c r="H205" s="154">
        <v>41</v>
      </c>
      <c r="I205" s="155"/>
      <c r="J205" s="156">
        <f>ROUND(I205*H205,2)</f>
        <v>0</v>
      </c>
      <c r="K205" s="152" t="s">
        <v>165</v>
      </c>
      <c r="L205" s="33"/>
      <c r="M205" s="157" t="s">
        <v>1</v>
      </c>
      <c r="N205" s="158" t="s">
        <v>41</v>
      </c>
      <c r="O205" s="58"/>
      <c r="P205" s="159">
        <f>O205*H205</f>
        <v>0</v>
      </c>
      <c r="Q205" s="159">
        <v>0.15559000000000001</v>
      </c>
      <c r="R205" s="159">
        <f>Q205*H205</f>
        <v>6.3791900000000004</v>
      </c>
      <c r="S205" s="159">
        <v>0</v>
      </c>
      <c r="T205" s="160">
        <f>S205*H205</f>
        <v>0</v>
      </c>
      <c r="U205" s="32"/>
      <c r="V205" s="32"/>
      <c r="W205" s="32"/>
      <c r="X205" s="32"/>
      <c r="Y205" s="32"/>
      <c r="Z205" s="32"/>
      <c r="AA205" s="32"/>
      <c r="AB205" s="32"/>
      <c r="AC205" s="32"/>
      <c r="AD205" s="32"/>
      <c r="AE205" s="32"/>
      <c r="AR205" s="161" t="s">
        <v>166</v>
      </c>
      <c r="AT205" s="161" t="s">
        <v>161</v>
      </c>
      <c r="AU205" s="161" t="s">
        <v>85</v>
      </c>
      <c r="AY205" s="17" t="s">
        <v>159</v>
      </c>
      <c r="BE205" s="162">
        <f>IF(N205="základní",J205,0)</f>
        <v>0</v>
      </c>
      <c r="BF205" s="162">
        <f>IF(N205="snížená",J205,0)</f>
        <v>0</v>
      </c>
      <c r="BG205" s="162">
        <f>IF(N205="zákl. přenesená",J205,0)</f>
        <v>0</v>
      </c>
      <c r="BH205" s="162">
        <f>IF(N205="sníž. přenesená",J205,0)</f>
        <v>0</v>
      </c>
      <c r="BI205" s="162">
        <f>IF(N205="nulová",J205,0)</f>
        <v>0</v>
      </c>
      <c r="BJ205" s="17" t="s">
        <v>83</v>
      </c>
      <c r="BK205" s="162">
        <f>ROUND(I205*H205,2)</f>
        <v>0</v>
      </c>
      <c r="BL205" s="17" t="s">
        <v>166</v>
      </c>
      <c r="BM205" s="161" t="s">
        <v>300</v>
      </c>
    </row>
    <row r="206" spans="1:65" s="14" customFormat="1" ht="11.25">
      <c r="B206" s="172"/>
      <c r="D206" s="164" t="s">
        <v>171</v>
      </c>
      <c r="E206" s="173" t="s">
        <v>1</v>
      </c>
      <c r="F206" s="174" t="s">
        <v>301</v>
      </c>
      <c r="H206" s="173" t="s">
        <v>1</v>
      </c>
      <c r="I206" s="175"/>
      <c r="L206" s="172"/>
      <c r="M206" s="176"/>
      <c r="N206" s="177"/>
      <c r="O206" s="177"/>
      <c r="P206" s="177"/>
      <c r="Q206" s="177"/>
      <c r="R206" s="177"/>
      <c r="S206" s="177"/>
      <c r="T206" s="178"/>
      <c r="AT206" s="173" t="s">
        <v>171</v>
      </c>
      <c r="AU206" s="173" t="s">
        <v>85</v>
      </c>
      <c r="AV206" s="14" t="s">
        <v>83</v>
      </c>
      <c r="AW206" s="14" t="s">
        <v>32</v>
      </c>
      <c r="AX206" s="14" t="s">
        <v>76</v>
      </c>
      <c r="AY206" s="173" t="s">
        <v>159</v>
      </c>
    </row>
    <row r="207" spans="1:65" s="13" customFormat="1" ht="11.25">
      <c r="B207" s="163"/>
      <c r="D207" s="164" t="s">
        <v>171</v>
      </c>
      <c r="E207" s="165" t="s">
        <v>116</v>
      </c>
      <c r="F207" s="166" t="s">
        <v>117</v>
      </c>
      <c r="H207" s="167">
        <v>41</v>
      </c>
      <c r="I207" s="168"/>
      <c r="L207" s="163"/>
      <c r="M207" s="169"/>
      <c r="N207" s="170"/>
      <c r="O207" s="170"/>
      <c r="P207" s="170"/>
      <c r="Q207" s="170"/>
      <c r="R207" s="170"/>
      <c r="S207" s="170"/>
      <c r="T207" s="171"/>
      <c r="AT207" s="165" t="s">
        <v>171</v>
      </c>
      <c r="AU207" s="165" t="s">
        <v>85</v>
      </c>
      <c r="AV207" s="13" t="s">
        <v>85</v>
      </c>
      <c r="AW207" s="13" t="s">
        <v>32</v>
      </c>
      <c r="AX207" s="13" t="s">
        <v>83</v>
      </c>
      <c r="AY207" s="165" t="s">
        <v>159</v>
      </c>
    </row>
    <row r="208" spans="1:65" s="2" customFormat="1" ht="24.2" customHeight="1">
      <c r="A208" s="32"/>
      <c r="B208" s="149"/>
      <c r="C208" s="150" t="s">
        <v>302</v>
      </c>
      <c r="D208" s="150" t="s">
        <v>161</v>
      </c>
      <c r="E208" s="151" t="s">
        <v>303</v>
      </c>
      <c r="F208" s="152" t="s">
        <v>304</v>
      </c>
      <c r="G208" s="153" t="s">
        <v>164</v>
      </c>
      <c r="H208" s="154">
        <v>383</v>
      </c>
      <c r="I208" s="155"/>
      <c r="J208" s="156">
        <f>ROUND(I208*H208,2)</f>
        <v>0</v>
      </c>
      <c r="K208" s="152" t="s">
        <v>165</v>
      </c>
      <c r="L208" s="33"/>
      <c r="M208" s="157" t="s">
        <v>1</v>
      </c>
      <c r="N208" s="158" t="s">
        <v>41</v>
      </c>
      <c r="O208" s="58"/>
      <c r="P208" s="159">
        <f>O208*H208</f>
        <v>0</v>
      </c>
      <c r="Q208" s="159">
        <v>8.4250000000000005E-2</v>
      </c>
      <c r="R208" s="159">
        <f>Q208*H208</f>
        <v>32.267749999999999</v>
      </c>
      <c r="S208" s="159">
        <v>0</v>
      </c>
      <c r="T208" s="160">
        <f>S208*H208</f>
        <v>0</v>
      </c>
      <c r="U208" s="32"/>
      <c r="V208" s="32"/>
      <c r="W208" s="32"/>
      <c r="X208" s="32"/>
      <c r="Y208" s="32"/>
      <c r="Z208" s="32"/>
      <c r="AA208" s="32"/>
      <c r="AB208" s="32"/>
      <c r="AC208" s="32"/>
      <c r="AD208" s="32"/>
      <c r="AE208" s="32"/>
      <c r="AR208" s="161" t="s">
        <v>166</v>
      </c>
      <c r="AT208" s="161" t="s">
        <v>161</v>
      </c>
      <c r="AU208" s="161" t="s">
        <v>85</v>
      </c>
      <c r="AY208" s="17" t="s">
        <v>159</v>
      </c>
      <c r="BE208" s="162">
        <f>IF(N208="základní",J208,0)</f>
        <v>0</v>
      </c>
      <c r="BF208" s="162">
        <f>IF(N208="snížená",J208,0)</f>
        <v>0</v>
      </c>
      <c r="BG208" s="162">
        <f>IF(N208="zákl. přenesená",J208,0)</f>
        <v>0</v>
      </c>
      <c r="BH208" s="162">
        <f>IF(N208="sníž. přenesená",J208,0)</f>
        <v>0</v>
      </c>
      <c r="BI208" s="162">
        <f>IF(N208="nulová",J208,0)</f>
        <v>0</v>
      </c>
      <c r="BJ208" s="17" t="s">
        <v>83</v>
      </c>
      <c r="BK208" s="162">
        <f>ROUND(I208*H208,2)</f>
        <v>0</v>
      </c>
      <c r="BL208" s="17" t="s">
        <v>166</v>
      </c>
      <c r="BM208" s="161" t="s">
        <v>305</v>
      </c>
    </row>
    <row r="209" spans="1:65" s="13" customFormat="1" ht="11.25">
      <c r="B209" s="163"/>
      <c r="D209" s="164" t="s">
        <v>171</v>
      </c>
      <c r="E209" s="165" t="s">
        <v>109</v>
      </c>
      <c r="F209" s="166" t="s">
        <v>306</v>
      </c>
      <c r="H209" s="167">
        <v>383</v>
      </c>
      <c r="I209" s="168"/>
      <c r="L209" s="163"/>
      <c r="M209" s="169"/>
      <c r="N209" s="170"/>
      <c r="O209" s="170"/>
      <c r="P209" s="170"/>
      <c r="Q209" s="170"/>
      <c r="R209" s="170"/>
      <c r="S209" s="170"/>
      <c r="T209" s="171"/>
      <c r="AT209" s="165" t="s">
        <v>171</v>
      </c>
      <c r="AU209" s="165" t="s">
        <v>85</v>
      </c>
      <c r="AV209" s="13" t="s">
        <v>85</v>
      </c>
      <c r="AW209" s="13" t="s">
        <v>32</v>
      </c>
      <c r="AX209" s="13" t="s">
        <v>83</v>
      </c>
      <c r="AY209" s="165" t="s">
        <v>159</v>
      </c>
    </row>
    <row r="210" spans="1:65" s="2" customFormat="1" ht="16.5" customHeight="1">
      <c r="A210" s="32"/>
      <c r="B210" s="149"/>
      <c r="C210" s="187" t="s">
        <v>307</v>
      </c>
      <c r="D210" s="187" t="s">
        <v>308</v>
      </c>
      <c r="E210" s="188" t="s">
        <v>309</v>
      </c>
      <c r="F210" s="189" t="s">
        <v>310</v>
      </c>
      <c r="G210" s="190" t="s">
        <v>164</v>
      </c>
      <c r="H210" s="191">
        <v>390.6</v>
      </c>
      <c r="I210" s="192"/>
      <c r="J210" s="193">
        <f>ROUND(I210*H210,2)</f>
        <v>0</v>
      </c>
      <c r="K210" s="189" t="s">
        <v>165</v>
      </c>
      <c r="L210" s="194"/>
      <c r="M210" s="195" t="s">
        <v>1</v>
      </c>
      <c r="N210" s="196" t="s">
        <v>41</v>
      </c>
      <c r="O210" s="58"/>
      <c r="P210" s="159">
        <f>O210*H210</f>
        <v>0</v>
      </c>
      <c r="Q210" s="159">
        <v>0.13100000000000001</v>
      </c>
      <c r="R210" s="159">
        <f>Q210*H210</f>
        <v>51.168600000000005</v>
      </c>
      <c r="S210" s="159">
        <v>0</v>
      </c>
      <c r="T210" s="160">
        <f>S210*H210</f>
        <v>0</v>
      </c>
      <c r="U210" s="32"/>
      <c r="V210" s="32"/>
      <c r="W210" s="32"/>
      <c r="X210" s="32"/>
      <c r="Y210" s="32"/>
      <c r="Z210" s="32"/>
      <c r="AA210" s="32"/>
      <c r="AB210" s="32"/>
      <c r="AC210" s="32"/>
      <c r="AD210" s="32"/>
      <c r="AE210" s="32"/>
      <c r="AR210" s="161" t="s">
        <v>197</v>
      </c>
      <c r="AT210" s="161" t="s">
        <v>308</v>
      </c>
      <c r="AU210" s="161" t="s">
        <v>85</v>
      </c>
      <c r="AY210" s="17" t="s">
        <v>159</v>
      </c>
      <c r="BE210" s="162">
        <f>IF(N210="základní",J210,0)</f>
        <v>0</v>
      </c>
      <c r="BF210" s="162">
        <f>IF(N210="snížená",J210,0)</f>
        <v>0</v>
      </c>
      <c r="BG210" s="162">
        <f>IF(N210="zákl. přenesená",J210,0)</f>
        <v>0</v>
      </c>
      <c r="BH210" s="162">
        <f>IF(N210="sníž. přenesená",J210,0)</f>
        <v>0</v>
      </c>
      <c r="BI210" s="162">
        <f>IF(N210="nulová",J210,0)</f>
        <v>0</v>
      </c>
      <c r="BJ210" s="17" t="s">
        <v>83</v>
      </c>
      <c r="BK210" s="162">
        <f>ROUND(I210*H210,2)</f>
        <v>0</v>
      </c>
      <c r="BL210" s="17" t="s">
        <v>166</v>
      </c>
      <c r="BM210" s="161" t="s">
        <v>311</v>
      </c>
    </row>
    <row r="211" spans="1:65" s="13" customFormat="1" ht="11.25">
      <c r="B211" s="163"/>
      <c r="D211" s="164" t="s">
        <v>171</v>
      </c>
      <c r="E211" s="165" t="s">
        <v>1</v>
      </c>
      <c r="F211" s="166" t="s">
        <v>312</v>
      </c>
      <c r="H211" s="167">
        <v>390.6</v>
      </c>
      <c r="I211" s="168"/>
      <c r="L211" s="163"/>
      <c r="M211" s="169"/>
      <c r="N211" s="170"/>
      <c r="O211" s="170"/>
      <c r="P211" s="170"/>
      <c r="Q211" s="170"/>
      <c r="R211" s="170"/>
      <c r="S211" s="170"/>
      <c r="T211" s="171"/>
      <c r="AT211" s="165" t="s">
        <v>171</v>
      </c>
      <c r="AU211" s="165" t="s">
        <v>85</v>
      </c>
      <c r="AV211" s="13" t="s">
        <v>85</v>
      </c>
      <c r="AW211" s="13" t="s">
        <v>32</v>
      </c>
      <c r="AX211" s="13" t="s">
        <v>83</v>
      </c>
      <c r="AY211" s="165" t="s">
        <v>159</v>
      </c>
    </row>
    <row r="212" spans="1:65" s="2" customFormat="1" ht="24.2" customHeight="1">
      <c r="A212" s="32"/>
      <c r="B212" s="149"/>
      <c r="C212" s="187" t="s">
        <v>313</v>
      </c>
      <c r="D212" s="187" t="s">
        <v>308</v>
      </c>
      <c r="E212" s="188" t="s">
        <v>314</v>
      </c>
      <c r="F212" s="189" t="s">
        <v>315</v>
      </c>
      <c r="G212" s="190" t="s">
        <v>164</v>
      </c>
      <c r="H212" s="191">
        <v>11.55</v>
      </c>
      <c r="I212" s="192"/>
      <c r="J212" s="193">
        <f>ROUND(I212*H212,2)</f>
        <v>0</v>
      </c>
      <c r="K212" s="189" t="s">
        <v>316</v>
      </c>
      <c r="L212" s="194"/>
      <c r="M212" s="195" t="s">
        <v>1</v>
      </c>
      <c r="N212" s="196" t="s">
        <v>41</v>
      </c>
      <c r="O212" s="58"/>
      <c r="P212" s="159">
        <f>O212*H212</f>
        <v>0</v>
      </c>
      <c r="Q212" s="159">
        <v>0.13100000000000001</v>
      </c>
      <c r="R212" s="159">
        <f>Q212*H212</f>
        <v>1.5130500000000002</v>
      </c>
      <c r="S212" s="159">
        <v>0</v>
      </c>
      <c r="T212" s="160">
        <f>S212*H212</f>
        <v>0</v>
      </c>
      <c r="U212" s="32"/>
      <c r="V212" s="32"/>
      <c r="W212" s="32"/>
      <c r="X212" s="32"/>
      <c r="Y212" s="32"/>
      <c r="Z212" s="32"/>
      <c r="AA212" s="32"/>
      <c r="AB212" s="32"/>
      <c r="AC212" s="32"/>
      <c r="AD212" s="32"/>
      <c r="AE212" s="32"/>
      <c r="AR212" s="161" t="s">
        <v>197</v>
      </c>
      <c r="AT212" s="161" t="s">
        <v>308</v>
      </c>
      <c r="AU212" s="161" t="s">
        <v>85</v>
      </c>
      <c r="AY212" s="17" t="s">
        <v>159</v>
      </c>
      <c r="BE212" s="162">
        <f>IF(N212="základní",J212,0)</f>
        <v>0</v>
      </c>
      <c r="BF212" s="162">
        <f>IF(N212="snížená",J212,0)</f>
        <v>0</v>
      </c>
      <c r="BG212" s="162">
        <f>IF(N212="zákl. přenesená",J212,0)</f>
        <v>0</v>
      </c>
      <c r="BH212" s="162">
        <f>IF(N212="sníž. přenesená",J212,0)</f>
        <v>0</v>
      </c>
      <c r="BI212" s="162">
        <f>IF(N212="nulová",J212,0)</f>
        <v>0</v>
      </c>
      <c r="BJ212" s="17" t="s">
        <v>83</v>
      </c>
      <c r="BK212" s="162">
        <f>ROUND(I212*H212,2)</f>
        <v>0</v>
      </c>
      <c r="BL212" s="17" t="s">
        <v>166</v>
      </c>
      <c r="BM212" s="161" t="s">
        <v>317</v>
      </c>
    </row>
    <row r="213" spans="1:65" s="13" customFormat="1" ht="11.25">
      <c r="B213" s="163"/>
      <c r="D213" s="164" t="s">
        <v>171</v>
      </c>
      <c r="E213" s="165" t="s">
        <v>1</v>
      </c>
      <c r="F213" s="166" t="s">
        <v>318</v>
      </c>
      <c r="H213" s="167">
        <v>11.55</v>
      </c>
      <c r="I213" s="168"/>
      <c r="L213" s="163"/>
      <c r="M213" s="169"/>
      <c r="N213" s="170"/>
      <c r="O213" s="170"/>
      <c r="P213" s="170"/>
      <c r="Q213" s="170"/>
      <c r="R213" s="170"/>
      <c r="S213" s="170"/>
      <c r="T213" s="171"/>
      <c r="AT213" s="165" t="s">
        <v>171</v>
      </c>
      <c r="AU213" s="165" t="s">
        <v>85</v>
      </c>
      <c r="AV213" s="13" t="s">
        <v>85</v>
      </c>
      <c r="AW213" s="13" t="s">
        <v>32</v>
      </c>
      <c r="AX213" s="13" t="s">
        <v>83</v>
      </c>
      <c r="AY213" s="165" t="s">
        <v>159</v>
      </c>
    </row>
    <row r="214" spans="1:65" s="2" customFormat="1" ht="37.9" customHeight="1">
      <c r="A214" s="32"/>
      <c r="B214" s="149"/>
      <c r="C214" s="150" t="s">
        <v>319</v>
      </c>
      <c r="D214" s="150" t="s">
        <v>161</v>
      </c>
      <c r="E214" s="151" t="s">
        <v>320</v>
      </c>
      <c r="F214" s="152" t="s">
        <v>321</v>
      </c>
      <c r="G214" s="153" t="s">
        <v>164</v>
      </c>
      <c r="H214" s="154">
        <v>11</v>
      </c>
      <c r="I214" s="155"/>
      <c r="J214" s="156">
        <f>ROUND(I214*H214,2)</f>
        <v>0</v>
      </c>
      <c r="K214" s="152" t="s">
        <v>165</v>
      </c>
      <c r="L214" s="33"/>
      <c r="M214" s="157" t="s">
        <v>1</v>
      </c>
      <c r="N214" s="158" t="s">
        <v>41</v>
      </c>
      <c r="O214" s="58"/>
      <c r="P214" s="159">
        <f>O214*H214</f>
        <v>0</v>
      </c>
      <c r="Q214" s="159">
        <v>0</v>
      </c>
      <c r="R214" s="159">
        <f>Q214*H214</f>
        <v>0</v>
      </c>
      <c r="S214" s="159">
        <v>0</v>
      </c>
      <c r="T214" s="160">
        <f>S214*H214</f>
        <v>0</v>
      </c>
      <c r="U214" s="32"/>
      <c r="V214" s="32"/>
      <c r="W214" s="32"/>
      <c r="X214" s="32"/>
      <c r="Y214" s="32"/>
      <c r="Z214" s="32"/>
      <c r="AA214" s="32"/>
      <c r="AB214" s="32"/>
      <c r="AC214" s="32"/>
      <c r="AD214" s="32"/>
      <c r="AE214" s="32"/>
      <c r="AR214" s="161" t="s">
        <v>166</v>
      </c>
      <c r="AT214" s="161" t="s">
        <v>161</v>
      </c>
      <c r="AU214" s="161" t="s">
        <v>85</v>
      </c>
      <c r="AY214" s="17" t="s">
        <v>159</v>
      </c>
      <c r="BE214" s="162">
        <f>IF(N214="základní",J214,0)</f>
        <v>0</v>
      </c>
      <c r="BF214" s="162">
        <f>IF(N214="snížená",J214,0)</f>
        <v>0</v>
      </c>
      <c r="BG214" s="162">
        <f>IF(N214="zákl. přenesená",J214,0)</f>
        <v>0</v>
      </c>
      <c r="BH214" s="162">
        <f>IF(N214="sníž. přenesená",J214,0)</f>
        <v>0</v>
      </c>
      <c r="BI214" s="162">
        <f>IF(N214="nulová",J214,0)</f>
        <v>0</v>
      </c>
      <c r="BJ214" s="17" t="s">
        <v>83</v>
      </c>
      <c r="BK214" s="162">
        <f>ROUND(I214*H214,2)</f>
        <v>0</v>
      </c>
      <c r="BL214" s="17" t="s">
        <v>166</v>
      </c>
      <c r="BM214" s="161" t="s">
        <v>322</v>
      </c>
    </row>
    <row r="215" spans="1:65" s="2" customFormat="1" ht="24.2" customHeight="1">
      <c r="A215" s="32"/>
      <c r="B215" s="149"/>
      <c r="C215" s="150" t="s">
        <v>323</v>
      </c>
      <c r="D215" s="150" t="s">
        <v>161</v>
      </c>
      <c r="E215" s="151" t="s">
        <v>324</v>
      </c>
      <c r="F215" s="152" t="s">
        <v>325</v>
      </c>
      <c r="G215" s="153" t="s">
        <v>164</v>
      </c>
      <c r="H215" s="154">
        <v>44</v>
      </c>
      <c r="I215" s="155"/>
      <c r="J215" s="156">
        <f>ROUND(I215*H215,2)</f>
        <v>0</v>
      </c>
      <c r="K215" s="152" t="s">
        <v>165</v>
      </c>
      <c r="L215" s="33"/>
      <c r="M215" s="157" t="s">
        <v>1</v>
      </c>
      <c r="N215" s="158" t="s">
        <v>41</v>
      </c>
      <c r="O215" s="58"/>
      <c r="P215" s="159">
        <f>O215*H215</f>
        <v>0</v>
      </c>
      <c r="Q215" s="159">
        <v>0.10362</v>
      </c>
      <c r="R215" s="159">
        <f>Q215*H215</f>
        <v>4.5592800000000002</v>
      </c>
      <c r="S215" s="159">
        <v>0</v>
      </c>
      <c r="T215" s="160">
        <f>S215*H215</f>
        <v>0</v>
      </c>
      <c r="U215" s="32"/>
      <c r="V215" s="32"/>
      <c r="W215" s="32"/>
      <c r="X215" s="32"/>
      <c r="Y215" s="32"/>
      <c r="Z215" s="32"/>
      <c r="AA215" s="32"/>
      <c r="AB215" s="32"/>
      <c r="AC215" s="32"/>
      <c r="AD215" s="32"/>
      <c r="AE215" s="32"/>
      <c r="AR215" s="161" t="s">
        <v>166</v>
      </c>
      <c r="AT215" s="161" t="s">
        <v>161</v>
      </c>
      <c r="AU215" s="161" t="s">
        <v>85</v>
      </c>
      <c r="AY215" s="17" t="s">
        <v>159</v>
      </c>
      <c r="BE215" s="162">
        <f>IF(N215="základní",J215,0)</f>
        <v>0</v>
      </c>
      <c r="BF215" s="162">
        <f>IF(N215="snížená",J215,0)</f>
        <v>0</v>
      </c>
      <c r="BG215" s="162">
        <f>IF(N215="zákl. přenesená",J215,0)</f>
        <v>0</v>
      </c>
      <c r="BH215" s="162">
        <f>IF(N215="sníž. přenesená",J215,0)</f>
        <v>0</v>
      </c>
      <c r="BI215" s="162">
        <f>IF(N215="nulová",J215,0)</f>
        <v>0</v>
      </c>
      <c r="BJ215" s="17" t="s">
        <v>83</v>
      </c>
      <c r="BK215" s="162">
        <f>ROUND(I215*H215,2)</f>
        <v>0</v>
      </c>
      <c r="BL215" s="17" t="s">
        <v>166</v>
      </c>
      <c r="BM215" s="161" t="s">
        <v>326</v>
      </c>
    </row>
    <row r="216" spans="1:65" s="14" customFormat="1" ht="11.25">
      <c r="B216" s="172"/>
      <c r="D216" s="164" t="s">
        <v>171</v>
      </c>
      <c r="E216" s="173" t="s">
        <v>1</v>
      </c>
      <c r="F216" s="174" t="s">
        <v>327</v>
      </c>
      <c r="H216" s="173" t="s">
        <v>1</v>
      </c>
      <c r="I216" s="175"/>
      <c r="L216" s="172"/>
      <c r="M216" s="176"/>
      <c r="N216" s="177"/>
      <c r="O216" s="177"/>
      <c r="P216" s="177"/>
      <c r="Q216" s="177"/>
      <c r="R216" s="177"/>
      <c r="S216" s="177"/>
      <c r="T216" s="178"/>
      <c r="AT216" s="173" t="s">
        <v>171</v>
      </c>
      <c r="AU216" s="173" t="s">
        <v>85</v>
      </c>
      <c r="AV216" s="14" t="s">
        <v>83</v>
      </c>
      <c r="AW216" s="14" t="s">
        <v>32</v>
      </c>
      <c r="AX216" s="14" t="s">
        <v>76</v>
      </c>
      <c r="AY216" s="173" t="s">
        <v>159</v>
      </c>
    </row>
    <row r="217" spans="1:65" s="13" customFormat="1" ht="11.25">
      <c r="B217" s="163"/>
      <c r="D217" s="164" t="s">
        <v>171</v>
      </c>
      <c r="E217" s="165" t="s">
        <v>111</v>
      </c>
      <c r="F217" s="166" t="s">
        <v>328</v>
      </c>
      <c r="H217" s="167">
        <v>44</v>
      </c>
      <c r="I217" s="168"/>
      <c r="L217" s="163"/>
      <c r="M217" s="169"/>
      <c r="N217" s="170"/>
      <c r="O217" s="170"/>
      <c r="P217" s="170"/>
      <c r="Q217" s="170"/>
      <c r="R217" s="170"/>
      <c r="S217" s="170"/>
      <c r="T217" s="171"/>
      <c r="AT217" s="165" t="s">
        <v>171</v>
      </c>
      <c r="AU217" s="165" t="s">
        <v>85</v>
      </c>
      <c r="AV217" s="13" t="s">
        <v>85</v>
      </c>
      <c r="AW217" s="13" t="s">
        <v>32</v>
      </c>
      <c r="AX217" s="13" t="s">
        <v>83</v>
      </c>
      <c r="AY217" s="165" t="s">
        <v>159</v>
      </c>
    </row>
    <row r="218" spans="1:65" s="2" customFormat="1" ht="16.5" customHeight="1">
      <c r="A218" s="32"/>
      <c r="B218" s="149"/>
      <c r="C218" s="187" t="s">
        <v>329</v>
      </c>
      <c r="D218" s="187" t="s">
        <v>308</v>
      </c>
      <c r="E218" s="188" t="s">
        <v>330</v>
      </c>
      <c r="F218" s="189" t="s">
        <v>331</v>
      </c>
      <c r="G218" s="190" t="s">
        <v>164</v>
      </c>
      <c r="H218" s="191">
        <v>16.8</v>
      </c>
      <c r="I218" s="192"/>
      <c r="J218" s="193">
        <f>ROUND(I218*H218,2)</f>
        <v>0</v>
      </c>
      <c r="K218" s="189" t="s">
        <v>165</v>
      </c>
      <c r="L218" s="194"/>
      <c r="M218" s="195" t="s">
        <v>1</v>
      </c>
      <c r="N218" s="196" t="s">
        <v>41</v>
      </c>
      <c r="O218" s="58"/>
      <c r="P218" s="159">
        <f>O218*H218</f>
        <v>0</v>
      </c>
      <c r="Q218" s="159">
        <v>0.17599999999999999</v>
      </c>
      <c r="R218" s="159">
        <f>Q218*H218</f>
        <v>2.9567999999999999</v>
      </c>
      <c r="S218" s="159">
        <v>0</v>
      </c>
      <c r="T218" s="160">
        <f>S218*H218</f>
        <v>0</v>
      </c>
      <c r="U218" s="32"/>
      <c r="V218" s="32"/>
      <c r="W218" s="32"/>
      <c r="X218" s="32"/>
      <c r="Y218" s="32"/>
      <c r="Z218" s="32"/>
      <c r="AA218" s="32"/>
      <c r="AB218" s="32"/>
      <c r="AC218" s="32"/>
      <c r="AD218" s="32"/>
      <c r="AE218" s="32"/>
      <c r="AR218" s="161" t="s">
        <v>197</v>
      </c>
      <c r="AT218" s="161" t="s">
        <v>308</v>
      </c>
      <c r="AU218" s="161" t="s">
        <v>85</v>
      </c>
      <c r="AY218" s="17" t="s">
        <v>159</v>
      </c>
      <c r="BE218" s="162">
        <f>IF(N218="základní",J218,0)</f>
        <v>0</v>
      </c>
      <c r="BF218" s="162">
        <f>IF(N218="snížená",J218,0)</f>
        <v>0</v>
      </c>
      <c r="BG218" s="162">
        <f>IF(N218="zákl. přenesená",J218,0)</f>
        <v>0</v>
      </c>
      <c r="BH218" s="162">
        <f>IF(N218="sníž. přenesená",J218,0)</f>
        <v>0</v>
      </c>
      <c r="BI218" s="162">
        <f>IF(N218="nulová",J218,0)</f>
        <v>0</v>
      </c>
      <c r="BJ218" s="17" t="s">
        <v>83</v>
      </c>
      <c r="BK218" s="162">
        <f>ROUND(I218*H218,2)</f>
        <v>0</v>
      </c>
      <c r="BL218" s="17" t="s">
        <v>166</v>
      </c>
      <c r="BM218" s="161" t="s">
        <v>332</v>
      </c>
    </row>
    <row r="219" spans="1:65" s="13" customFormat="1" ht="11.25">
      <c r="B219" s="163"/>
      <c r="D219" s="164" t="s">
        <v>171</v>
      </c>
      <c r="E219" s="165" t="s">
        <v>1</v>
      </c>
      <c r="F219" s="166" t="s">
        <v>333</v>
      </c>
      <c r="H219" s="167">
        <v>16.8</v>
      </c>
      <c r="I219" s="168"/>
      <c r="L219" s="163"/>
      <c r="M219" s="169"/>
      <c r="N219" s="170"/>
      <c r="O219" s="170"/>
      <c r="P219" s="170"/>
      <c r="Q219" s="170"/>
      <c r="R219" s="170"/>
      <c r="S219" s="170"/>
      <c r="T219" s="171"/>
      <c r="AT219" s="165" t="s">
        <v>171</v>
      </c>
      <c r="AU219" s="165" t="s">
        <v>85</v>
      </c>
      <c r="AV219" s="13" t="s">
        <v>85</v>
      </c>
      <c r="AW219" s="13" t="s">
        <v>32</v>
      </c>
      <c r="AX219" s="13" t="s">
        <v>83</v>
      </c>
      <c r="AY219" s="165" t="s">
        <v>159</v>
      </c>
    </row>
    <row r="220" spans="1:65" s="2" customFormat="1" ht="24.2" customHeight="1">
      <c r="A220" s="32"/>
      <c r="B220" s="149"/>
      <c r="C220" s="187" t="s">
        <v>334</v>
      </c>
      <c r="D220" s="187" t="s">
        <v>308</v>
      </c>
      <c r="E220" s="188" t="s">
        <v>335</v>
      </c>
      <c r="F220" s="189" t="s">
        <v>336</v>
      </c>
      <c r="G220" s="190" t="s">
        <v>164</v>
      </c>
      <c r="H220" s="191">
        <v>6.3</v>
      </c>
      <c r="I220" s="192"/>
      <c r="J220" s="193">
        <f>ROUND(I220*H220,2)</f>
        <v>0</v>
      </c>
      <c r="K220" s="189" t="s">
        <v>165</v>
      </c>
      <c r="L220" s="194"/>
      <c r="M220" s="195" t="s">
        <v>1</v>
      </c>
      <c r="N220" s="196" t="s">
        <v>41</v>
      </c>
      <c r="O220" s="58"/>
      <c r="P220" s="159">
        <f>O220*H220</f>
        <v>0</v>
      </c>
      <c r="Q220" s="159">
        <v>0.17499999999999999</v>
      </c>
      <c r="R220" s="159">
        <f>Q220*H220</f>
        <v>1.1024999999999998</v>
      </c>
      <c r="S220" s="159">
        <v>0</v>
      </c>
      <c r="T220" s="160">
        <f>S220*H220</f>
        <v>0</v>
      </c>
      <c r="U220" s="32"/>
      <c r="V220" s="32"/>
      <c r="W220" s="32"/>
      <c r="X220" s="32"/>
      <c r="Y220" s="32"/>
      <c r="Z220" s="32"/>
      <c r="AA220" s="32"/>
      <c r="AB220" s="32"/>
      <c r="AC220" s="32"/>
      <c r="AD220" s="32"/>
      <c r="AE220" s="32"/>
      <c r="AR220" s="161" t="s">
        <v>197</v>
      </c>
      <c r="AT220" s="161" t="s">
        <v>308</v>
      </c>
      <c r="AU220" s="161" t="s">
        <v>85</v>
      </c>
      <c r="AY220" s="17" t="s">
        <v>159</v>
      </c>
      <c r="BE220" s="162">
        <f>IF(N220="základní",J220,0)</f>
        <v>0</v>
      </c>
      <c r="BF220" s="162">
        <f>IF(N220="snížená",J220,0)</f>
        <v>0</v>
      </c>
      <c r="BG220" s="162">
        <f>IF(N220="zákl. přenesená",J220,0)</f>
        <v>0</v>
      </c>
      <c r="BH220" s="162">
        <f>IF(N220="sníž. přenesená",J220,0)</f>
        <v>0</v>
      </c>
      <c r="BI220" s="162">
        <f>IF(N220="nulová",J220,0)</f>
        <v>0</v>
      </c>
      <c r="BJ220" s="17" t="s">
        <v>83</v>
      </c>
      <c r="BK220" s="162">
        <f>ROUND(I220*H220,2)</f>
        <v>0</v>
      </c>
      <c r="BL220" s="17" t="s">
        <v>166</v>
      </c>
      <c r="BM220" s="161" t="s">
        <v>337</v>
      </c>
    </row>
    <row r="221" spans="1:65" s="13" customFormat="1" ht="11.25">
      <c r="B221" s="163"/>
      <c r="D221" s="164" t="s">
        <v>171</v>
      </c>
      <c r="E221" s="165" t="s">
        <v>1</v>
      </c>
      <c r="F221" s="166" t="s">
        <v>338</v>
      </c>
      <c r="H221" s="167">
        <v>6.3</v>
      </c>
      <c r="I221" s="168"/>
      <c r="L221" s="163"/>
      <c r="M221" s="169"/>
      <c r="N221" s="170"/>
      <c r="O221" s="170"/>
      <c r="P221" s="170"/>
      <c r="Q221" s="170"/>
      <c r="R221" s="170"/>
      <c r="S221" s="170"/>
      <c r="T221" s="171"/>
      <c r="AT221" s="165" t="s">
        <v>171</v>
      </c>
      <c r="AU221" s="165" t="s">
        <v>85</v>
      </c>
      <c r="AV221" s="13" t="s">
        <v>85</v>
      </c>
      <c r="AW221" s="13" t="s">
        <v>32</v>
      </c>
      <c r="AX221" s="13" t="s">
        <v>83</v>
      </c>
      <c r="AY221" s="165" t="s">
        <v>159</v>
      </c>
    </row>
    <row r="222" spans="1:65" s="2" customFormat="1" ht="24.2" customHeight="1">
      <c r="A222" s="32"/>
      <c r="B222" s="149"/>
      <c r="C222" s="187" t="s">
        <v>339</v>
      </c>
      <c r="D222" s="187" t="s">
        <v>308</v>
      </c>
      <c r="E222" s="188" t="s">
        <v>340</v>
      </c>
      <c r="F222" s="189" t="s">
        <v>341</v>
      </c>
      <c r="G222" s="190" t="s">
        <v>164</v>
      </c>
      <c r="H222" s="191">
        <v>23.1</v>
      </c>
      <c r="I222" s="192"/>
      <c r="J222" s="193">
        <f>ROUND(I222*H222,2)</f>
        <v>0</v>
      </c>
      <c r="K222" s="189" t="s">
        <v>1</v>
      </c>
      <c r="L222" s="194"/>
      <c r="M222" s="195" t="s">
        <v>1</v>
      </c>
      <c r="N222" s="196" t="s">
        <v>41</v>
      </c>
      <c r="O222" s="58"/>
      <c r="P222" s="159">
        <f>O222*H222</f>
        <v>0</v>
      </c>
      <c r="Q222" s="159">
        <v>0.15</v>
      </c>
      <c r="R222" s="159">
        <f>Q222*H222</f>
        <v>3.4650000000000003</v>
      </c>
      <c r="S222" s="159">
        <v>0</v>
      </c>
      <c r="T222" s="160">
        <f>S222*H222</f>
        <v>0</v>
      </c>
      <c r="U222" s="32"/>
      <c r="V222" s="32"/>
      <c r="W222" s="32"/>
      <c r="X222" s="32"/>
      <c r="Y222" s="32"/>
      <c r="Z222" s="32"/>
      <c r="AA222" s="32"/>
      <c r="AB222" s="32"/>
      <c r="AC222" s="32"/>
      <c r="AD222" s="32"/>
      <c r="AE222" s="32"/>
      <c r="AR222" s="161" t="s">
        <v>197</v>
      </c>
      <c r="AT222" s="161" t="s">
        <v>308</v>
      </c>
      <c r="AU222" s="161" t="s">
        <v>85</v>
      </c>
      <c r="AY222" s="17" t="s">
        <v>159</v>
      </c>
      <c r="BE222" s="162">
        <f>IF(N222="základní",J222,0)</f>
        <v>0</v>
      </c>
      <c r="BF222" s="162">
        <f>IF(N222="snížená",J222,0)</f>
        <v>0</v>
      </c>
      <c r="BG222" s="162">
        <f>IF(N222="zákl. přenesená",J222,0)</f>
        <v>0</v>
      </c>
      <c r="BH222" s="162">
        <f>IF(N222="sníž. přenesená",J222,0)</f>
        <v>0</v>
      </c>
      <c r="BI222" s="162">
        <f>IF(N222="nulová",J222,0)</f>
        <v>0</v>
      </c>
      <c r="BJ222" s="17" t="s">
        <v>83</v>
      </c>
      <c r="BK222" s="162">
        <f>ROUND(I222*H222,2)</f>
        <v>0</v>
      </c>
      <c r="BL222" s="17" t="s">
        <v>166</v>
      </c>
      <c r="BM222" s="161" t="s">
        <v>342</v>
      </c>
    </row>
    <row r="223" spans="1:65" s="13" customFormat="1" ht="11.25">
      <c r="B223" s="163"/>
      <c r="D223" s="164" t="s">
        <v>171</v>
      </c>
      <c r="E223" s="165" t="s">
        <v>1</v>
      </c>
      <c r="F223" s="166" t="s">
        <v>343</v>
      </c>
      <c r="H223" s="167">
        <v>23.1</v>
      </c>
      <c r="I223" s="168"/>
      <c r="L223" s="163"/>
      <c r="M223" s="169"/>
      <c r="N223" s="170"/>
      <c r="O223" s="170"/>
      <c r="P223" s="170"/>
      <c r="Q223" s="170"/>
      <c r="R223" s="170"/>
      <c r="S223" s="170"/>
      <c r="T223" s="171"/>
      <c r="AT223" s="165" t="s">
        <v>171</v>
      </c>
      <c r="AU223" s="165" t="s">
        <v>85</v>
      </c>
      <c r="AV223" s="13" t="s">
        <v>85</v>
      </c>
      <c r="AW223" s="13" t="s">
        <v>32</v>
      </c>
      <c r="AX223" s="13" t="s">
        <v>83</v>
      </c>
      <c r="AY223" s="165" t="s">
        <v>159</v>
      </c>
    </row>
    <row r="224" spans="1:65" s="2" customFormat="1" ht="33" customHeight="1">
      <c r="A224" s="32"/>
      <c r="B224" s="149"/>
      <c r="C224" s="150" t="s">
        <v>344</v>
      </c>
      <c r="D224" s="150" t="s">
        <v>161</v>
      </c>
      <c r="E224" s="151" t="s">
        <v>345</v>
      </c>
      <c r="F224" s="152" t="s">
        <v>346</v>
      </c>
      <c r="G224" s="153" t="s">
        <v>164</v>
      </c>
      <c r="H224" s="154">
        <v>28</v>
      </c>
      <c r="I224" s="155"/>
      <c r="J224" s="156">
        <f>ROUND(I224*H224,2)</f>
        <v>0</v>
      </c>
      <c r="K224" s="152" t="s">
        <v>165</v>
      </c>
      <c r="L224" s="33"/>
      <c r="M224" s="157" t="s">
        <v>1</v>
      </c>
      <c r="N224" s="158" t="s">
        <v>41</v>
      </c>
      <c r="O224" s="58"/>
      <c r="P224" s="159">
        <f>O224*H224</f>
        <v>0</v>
      </c>
      <c r="Q224" s="159">
        <v>0</v>
      </c>
      <c r="R224" s="159">
        <f>Q224*H224</f>
        <v>0</v>
      </c>
      <c r="S224" s="159">
        <v>0</v>
      </c>
      <c r="T224" s="160">
        <f>S224*H224</f>
        <v>0</v>
      </c>
      <c r="U224" s="32"/>
      <c r="V224" s="32"/>
      <c r="W224" s="32"/>
      <c r="X224" s="32"/>
      <c r="Y224" s="32"/>
      <c r="Z224" s="32"/>
      <c r="AA224" s="32"/>
      <c r="AB224" s="32"/>
      <c r="AC224" s="32"/>
      <c r="AD224" s="32"/>
      <c r="AE224" s="32"/>
      <c r="AR224" s="161" t="s">
        <v>166</v>
      </c>
      <c r="AT224" s="161" t="s">
        <v>161</v>
      </c>
      <c r="AU224" s="161" t="s">
        <v>85</v>
      </c>
      <c r="AY224" s="17" t="s">
        <v>159</v>
      </c>
      <c r="BE224" s="162">
        <f>IF(N224="základní",J224,0)</f>
        <v>0</v>
      </c>
      <c r="BF224" s="162">
        <f>IF(N224="snížená",J224,0)</f>
        <v>0</v>
      </c>
      <c r="BG224" s="162">
        <f>IF(N224="zákl. přenesená",J224,0)</f>
        <v>0</v>
      </c>
      <c r="BH224" s="162">
        <f>IF(N224="sníž. přenesená",J224,0)</f>
        <v>0</v>
      </c>
      <c r="BI224" s="162">
        <f>IF(N224="nulová",J224,0)</f>
        <v>0</v>
      </c>
      <c r="BJ224" s="17" t="s">
        <v>83</v>
      </c>
      <c r="BK224" s="162">
        <f>ROUND(I224*H224,2)</f>
        <v>0</v>
      </c>
      <c r="BL224" s="17" t="s">
        <v>166</v>
      </c>
      <c r="BM224" s="161" t="s">
        <v>347</v>
      </c>
    </row>
    <row r="225" spans="1:65" s="2" customFormat="1" ht="21.75" customHeight="1">
      <c r="A225" s="32"/>
      <c r="B225" s="149"/>
      <c r="C225" s="150" t="s">
        <v>348</v>
      </c>
      <c r="D225" s="150" t="s">
        <v>161</v>
      </c>
      <c r="E225" s="151" t="s">
        <v>349</v>
      </c>
      <c r="F225" s="152" t="s">
        <v>350</v>
      </c>
      <c r="G225" s="153" t="s">
        <v>351</v>
      </c>
      <c r="H225" s="154">
        <v>82</v>
      </c>
      <c r="I225" s="155"/>
      <c r="J225" s="156">
        <f>ROUND(I225*H225,2)</f>
        <v>0</v>
      </c>
      <c r="K225" s="152" t="s">
        <v>165</v>
      </c>
      <c r="L225" s="33"/>
      <c r="M225" s="157" t="s">
        <v>1</v>
      </c>
      <c r="N225" s="158" t="s">
        <v>41</v>
      </c>
      <c r="O225" s="58"/>
      <c r="P225" s="159">
        <f>O225*H225</f>
        <v>0</v>
      </c>
      <c r="Q225" s="159">
        <v>3.5999999999999999E-3</v>
      </c>
      <c r="R225" s="159">
        <f>Q225*H225</f>
        <v>0.29520000000000002</v>
      </c>
      <c r="S225" s="159">
        <v>0</v>
      </c>
      <c r="T225" s="160">
        <f>S225*H225</f>
        <v>0</v>
      </c>
      <c r="U225" s="32"/>
      <c r="V225" s="32"/>
      <c r="W225" s="32"/>
      <c r="X225" s="32"/>
      <c r="Y225" s="32"/>
      <c r="Z225" s="32"/>
      <c r="AA225" s="32"/>
      <c r="AB225" s="32"/>
      <c r="AC225" s="32"/>
      <c r="AD225" s="32"/>
      <c r="AE225" s="32"/>
      <c r="AR225" s="161" t="s">
        <v>166</v>
      </c>
      <c r="AT225" s="161" t="s">
        <v>161</v>
      </c>
      <c r="AU225" s="161" t="s">
        <v>85</v>
      </c>
      <c r="AY225" s="17" t="s">
        <v>159</v>
      </c>
      <c r="BE225" s="162">
        <f>IF(N225="základní",J225,0)</f>
        <v>0</v>
      </c>
      <c r="BF225" s="162">
        <f>IF(N225="snížená",J225,0)</f>
        <v>0</v>
      </c>
      <c r="BG225" s="162">
        <f>IF(N225="zákl. přenesená",J225,0)</f>
        <v>0</v>
      </c>
      <c r="BH225" s="162">
        <f>IF(N225="sníž. přenesená",J225,0)</f>
        <v>0</v>
      </c>
      <c r="BI225" s="162">
        <f>IF(N225="nulová",J225,0)</f>
        <v>0</v>
      </c>
      <c r="BJ225" s="17" t="s">
        <v>83</v>
      </c>
      <c r="BK225" s="162">
        <f>ROUND(I225*H225,2)</f>
        <v>0</v>
      </c>
      <c r="BL225" s="17" t="s">
        <v>166</v>
      </c>
      <c r="BM225" s="161" t="s">
        <v>352</v>
      </c>
    </row>
    <row r="226" spans="1:65" s="13" customFormat="1" ht="11.25">
      <c r="B226" s="163"/>
      <c r="D226" s="164" t="s">
        <v>171</v>
      </c>
      <c r="E226" s="165" t="s">
        <v>1</v>
      </c>
      <c r="F226" s="166" t="s">
        <v>353</v>
      </c>
      <c r="H226" s="167">
        <v>82</v>
      </c>
      <c r="I226" s="168"/>
      <c r="L226" s="163"/>
      <c r="M226" s="169"/>
      <c r="N226" s="170"/>
      <c r="O226" s="170"/>
      <c r="P226" s="170"/>
      <c r="Q226" s="170"/>
      <c r="R226" s="170"/>
      <c r="S226" s="170"/>
      <c r="T226" s="171"/>
      <c r="AT226" s="165" t="s">
        <v>171</v>
      </c>
      <c r="AU226" s="165" t="s">
        <v>85</v>
      </c>
      <c r="AV226" s="13" t="s">
        <v>85</v>
      </c>
      <c r="AW226" s="13" t="s">
        <v>32</v>
      </c>
      <c r="AX226" s="13" t="s">
        <v>83</v>
      </c>
      <c r="AY226" s="165" t="s">
        <v>159</v>
      </c>
    </row>
    <row r="227" spans="1:65" s="12" customFormat="1" ht="22.9" customHeight="1">
      <c r="B227" s="136"/>
      <c r="D227" s="137" t="s">
        <v>75</v>
      </c>
      <c r="E227" s="147" t="s">
        <v>203</v>
      </c>
      <c r="F227" s="147" t="s">
        <v>354</v>
      </c>
      <c r="I227" s="139"/>
      <c r="J227" s="148">
        <f>BK227</f>
        <v>0</v>
      </c>
      <c r="L227" s="136"/>
      <c r="M227" s="141"/>
      <c r="N227" s="142"/>
      <c r="O227" s="142"/>
      <c r="P227" s="143">
        <f>SUM(P228:P244)</f>
        <v>0</v>
      </c>
      <c r="Q227" s="142"/>
      <c r="R227" s="143">
        <f>SUM(R228:R244)</f>
        <v>95.302554999999998</v>
      </c>
      <c r="S227" s="142"/>
      <c r="T227" s="144">
        <f>SUM(T228:T244)</f>
        <v>0</v>
      </c>
      <c r="AR227" s="137" t="s">
        <v>83</v>
      </c>
      <c r="AT227" s="145" t="s">
        <v>75</v>
      </c>
      <c r="AU227" s="145" t="s">
        <v>83</v>
      </c>
      <c r="AY227" s="137" t="s">
        <v>159</v>
      </c>
      <c r="BK227" s="146">
        <f>SUM(BK228:BK244)</f>
        <v>0</v>
      </c>
    </row>
    <row r="228" spans="1:65" s="2" customFormat="1" ht="33" customHeight="1">
      <c r="A228" s="32"/>
      <c r="B228" s="149"/>
      <c r="C228" s="150" t="s">
        <v>355</v>
      </c>
      <c r="D228" s="150" t="s">
        <v>161</v>
      </c>
      <c r="E228" s="151" t="s">
        <v>356</v>
      </c>
      <c r="F228" s="152" t="s">
        <v>357</v>
      </c>
      <c r="G228" s="153" t="s">
        <v>351</v>
      </c>
      <c r="H228" s="154">
        <v>98</v>
      </c>
      <c r="I228" s="155"/>
      <c r="J228" s="156">
        <f>ROUND(I228*H228,2)</f>
        <v>0</v>
      </c>
      <c r="K228" s="152" t="s">
        <v>165</v>
      </c>
      <c r="L228" s="33"/>
      <c r="M228" s="157" t="s">
        <v>1</v>
      </c>
      <c r="N228" s="158" t="s">
        <v>41</v>
      </c>
      <c r="O228" s="58"/>
      <c r="P228" s="159">
        <f>O228*H228</f>
        <v>0</v>
      </c>
      <c r="Q228" s="159">
        <v>0.15540000000000001</v>
      </c>
      <c r="R228" s="159">
        <f>Q228*H228</f>
        <v>15.229200000000001</v>
      </c>
      <c r="S228" s="159">
        <v>0</v>
      </c>
      <c r="T228" s="160">
        <f>S228*H228</f>
        <v>0</v>
      </c>
      <c r="U228" s="32"/>
      <c r="V228" s="32"/>
      <c r="W228" s="32"/>
      <c r="X228" s="32"/>
      <c r="Y228" s="32"/>
      <c r="Z228" s="32"/>
      <c r="AA228" s="32"/>
      <c r="AB228" s="32"/>
      <c r="AC228" s="32"/>
      <c r="AD228" s="32"/>
      <c r="AE228" s="32"/>
      <c r="AR228" s="161" t="s">
        <v>166</v>
      </c>
      <c r="AT228" s="161" t="s">
        <v>161</v>
      </c>
      <c r="AU228" s="161" t="s">
        <v>85</v>
      </c>
      <c r="AY228" s="17" t="s">
        <v>159</v>
      </c>
      <c r="BE228" s="162">
        <f>IF(N228="základní",J228,0)</f>
        <v>0</v>
      </c>
      <c r="BF228" s="162">
        <f>IF(N228="snížená",J228,0)</f>
        <v>0</v>
      </c>
      <c r="BG228" s="162">
        <f>IF(N228="zákl. přenesená",J228,0)</f>
        <v>0</v>
      </c>
      <c r="BH228" s="162">
        <f>IF(N228="sníž. přenesená",J228,0)</f>
        <v>0</v>
      </c>
      <c r="BI228" s="162">
        <f>IF(N228="nulová",J228,0)</f>
        <v>0</v>
      </c>
      <c r="BJ228" s="17" t="s">
        <v>83</v>
      </c>
      <c r="BK228" s="162">
        <f>ROUND(I228*H228,2)</f>
        <v>0</v>
      </c>
      <c r="BL228" s="17" t="s">
        <v>166</v>
      </c>
      <c r="BM228" s="161" t="s">
        <v>358</v>
      </c>
    </row>
    <row r="229" spans="1:65" s="13" customFormat="1" ht="11.25">
      <c r="B229" s="163"/>
      <c r="D229" s="164" t="s">
        <v>171</v>
      </c>
      <c r="E229" s="165" t="s">
        <v>1</v>
      </c>
      <c r="F229" s="166" t="s">
        <v>359</v>
      </c>
      <c r="H229" s="167">
        <v>98</v>
      </c>
      <c r="I229" s="168"/>
      <c r="L229" s="163"/>
      <c r="M229" s="169"/>
      <c r="N229" s="170"/>
      <c r="O229" s="170"/>
      <c r="P229" s="170"/>
      <c r="Q229" s="170"/>
      <c r="R229" s="170"/>
      <c r="S229" s="170"/>
      <c r="T229" s="171"/>
      <c r="AT229" s="165" t="s">
        <v>171</v>
      </c>
      <c r="AU229" s="165" t="s">
        <v>85</v>
      </c>
      <c r="AV229" s="13" t="s">
        <v>85</v>
      </c>
      <c r="AW229" s="13" t="s">
        <v>32</v>
      </c>
      <c r="AX229" s="13" t="s">
        <v>83</v>
      </c>
      <c r="AY229" s="165" t="s">
        <v>159</v>
      </c>
    </row>
    <row r="230" spans="1:65" s="2" customFormat="1" ht="16.5" customHeight="1">
      <c r="A230" s="32"/>
      <c r="B230" s="149"/>
      <c r="C230" s="187" t="s">
        <v>360</v>
      </c>
      <c r="D230" s="187" t="s">
        <v>308</v>
      </c>
      <c r="E230" s="188" t="s">
        <v>361</v>
      </c>
      <c r="F230" s="189" t="s">
        <v>362</v>
      </c>
      <c r="G230" s="190" t="s">
        <v>351</v>
      </c>
      <c r="H230" s="191">
        <v>86.1</v>
      </c>
      <c r="I230" s="192"/>
      <c r="J230" s="193">
        <f>ROUND(I230*H230,2)</f>
        <v>0</v>
      </c>
      <c r="K230" s="189" t="s">
        <v>165</v>
      </c>
      <c r="L230" s="194"/>
      <c r="M230" s="195" t="s">
        <v>1</v>
      </c>
      <c r="N230" s="196" t="s">
        <v>41</v>
      </c>
      <c r="O230" s="58"/>
      <c r="P230" s="159">
        <f>O230*H230</f>
        <v>0</v>
      </c>
      <c r="Q230" s="159">
        <v>0.10199999999999999</v>
      </c>
      <c r="R230" s="159">
        <f>Q230*H230</f>
        <v>8.7821999999999996</v>
      </c>
      <c r="S230" s="159">
        <v>0</v>
      </c>
      <c r="T230" s="160">
        <f>S230*H230</f>
        <v>0</v>
      </c>
      <c r="U230" s="32"/>
      <c r="V230" s="32"/>
      <c r="W230" s="32"/>
      <c r="X230" s="32"/>
      <c r="Y230" s="32"/>
      <c r="Z230" s="32"/>
      <c r="AA230" s="32"/>
      <c r="AB230" s="32"/>
      <c r="AC230" s="32"/>
      <c r="AD230" s="32"/>
      <c r="AE230" s="32"/>
      <c r="AR230" s="161" t="s">
        <v>197</v>
      </c>
      <c r="AT230" s="161" t="s">
        <v>308</v>
      </c>
      <c r="AU230" s="161" t="s">
        <v>85</v>
      </c>
      <c r="AY230" s="17" t="s">
        <v>159</v>
      </c>
      <c r="BE230" s="162">
        <f>IF(N230="základní",J230,0)</f>
        <v>0</v>
      </c>
      <c r="BF230" s="162">
        <f>IF(N230="snížená",J230,0)</f>
        <v>0</v>
      </c>
      <c r="BG230" s="162">
        <f>IF(N230="zákl. přenesená",J230,0)</f>
        <v>0</v>
      </c>
      <c r="BH230" s="162">
        <f>IF(N230="sníž. přenesená",J230,0)</f>
        <v>0</v>
      </c>
      <c r="BI230" s="162">
        <f>IF(N230="nulová",J230,0)</f>
        <v>0</v>
      </c>
      <c r="BJ230" s="17" t="s">
        <v>83</v>
      </c>
      <c r="BK230" s="162">
        <f>ROUND(I230*H230,2)</f>
        <v>0</v>
      </c>
      <c r="BL230" s="17" t="s">
        <v>166</v>
      </c>
      <c r="BM230" s="161" t="s">
        <v>363</v>
      </c>
    </row>
    <row r="231" spans="1:65" s="13" customFormat="1" ht="11.25">
      <c r="B231" s="163"/>
      <c r="D231" s="164" t="s">
        <v>171</v>
      </c>
      <c r="E231" s="165" t="s">
        <v>1</v>
      </c>
      <c r="F231" s="166" t="s">
        <v>364</v>
      </c>
      <c r="H231" s="167">
        <v>86.1</v>
      </c>
      <c r="I231" s="168"/>
      <c r="L231" s="163"/>
      <c r="M231" s="169"/>
      <c r="N231" s="170"/>
      <c r="O231" s="170"/>
      <c r="P231" s="170"/>
      <c r="Q231" s="170"/>
      <c r="R231" s="170"/>
      <c r="S231" s="170"/>
      <c r="T231" s="171"/>
      <c r="AT231" s="165" t="s">
        <v>171</v>
      </c>
      <c r="AU231" s="165" t="s">
        <v>85</v>
      </c>
      <c r="AV231" s="13" t="s">
        <v>85</v>
      </c>
      <c r="AW231" s="13" t="s">
        <v>32</v>
      </c>
      <c r="AX231" s="13" t="s">
        <v>83</v>
      </c>
      <c r="AY231" s="165" t="s">
        <v>159</v>
      </c>
    </row>
    <row r="232" spans="1:65" s="2" customFormat="1" ht="21.75" customHeight="1">
      <c r="A232" s="32"/>
      <c r="B232" s="149"/>
      <c r="C232" s="187" t="s">
        <v>117</v>
      </c>
      <c r="D232" s="187" t="s">
        <v>308</v>
      </c>
      <c r="E232" s="188" t="s">
        <v>365</v>
      </c>
      <c r="F232" s="189" t="s">
        <v>366</v>
      </c>
      <c r="G232" s="190" t="s">
        <v>351</v>
      </c>
      <c r="H232" s="191">
        <v>12.6</v>
      </c>
      <c r="I232" s="192"/>
      <c r="J232" s="193">
        <f>ROUND(I232*H232,2)</f>
        <v>0</v>
      </c>
      <c r="K232" s="189" t="s">
        <v>165</v>
      </c>
      <c r="L232" s="194"/>
      <c r="M232" s="195" t="s">
        <v>1</v>
      </c>
      <c r="N232" s="196" t="s">
        <v>41</v>
      </c>
      <c r="O232" s="58"/>
      <c r="P232" s="159">
        <f>O232*H232</f>
        <v>0</v>
      </c>
      <c r="Q232" s="159">
        <v>4.8300000000000003E-2</v>
      </c>
      <c r="R232" s="159">
        <f>Q232*H232</f>
        <v>0.60858000000000001</v>
      </c>
      <c r="S232" s="159">
        <v>0</v>
      </c>
      <c r="T232" s="160">
        <f>S232*H232</f>
        <v>0</v>
      </c>
      <c r="U232" s="32"/>
      <c r="V232" s="32"/>
      <c r="W232" s="32"/>
      <c r="X232" s="32"/>
      <c r="Y232" s="32"/>
      <c r="Z232" s="32"/>
      <c r="AA232" s="32"/>
      <c r="AB232" s="32"/>
      <c r="AC232" s="32"/>
      <c r="AD232" s="32"/>
      <c r="AE232" s="32"/>
      <c r="AR232" s="161" t="s">
        <v>197</v>
      </c>
      <c r="AT232" s="161" t="s">
        <v>308</v>
      </c>
      <c r="AU232" s="161" t="s">
        <v>85</v>
      </c>
      <c r="AY232" s="17" t="s">
        <v>159</v>
      </c>
      <c r="BE232" s="162">
        <f>IF(N232="základní",J232,0)</f>
        <v>0</v>
      </c>
      <c r="BF232" s="162">
        <f>IF(N232="snížená",J232,0)</f>
        <v>0</v>
      </c>
      <c r="BG232" s="162">
        <f>IF(N232="zákl. přenesená",J232,0)</f>
        <v>0</v>
      </c>
      <c r="BH232" s="162">
        <f>IF(N232="sníž. přenesená",J232,0)</f>
        <v>0</v>
      </c>
      <c r="BI232" s="162">
        <f>IF(N232="nulová",J232,0)</f>
        <v>0</v>
      </c>
      <c r="BJ232" s="17" t="s">
        <v>83</v>
      </c>
      <c r="BK232" s="162">
        <f>ROUND(I232*H232,2)</f>
        <v>0</v>
      </c>
      <c r="BL232" s="17" t="s">
        <v>166</v>
      </c>
      <c r="BM232" s="161" t="s">
        <v>367</v>
      </c>
    </row>
    <row r="233" spans="1:65" s="13" customFormat="1" ht="11.25">
      <c r="B233" s="163"/>
      <c r="D233" s="164" t="s">
        <v>171</v>
      </c>
      <c r="E233" s="165" t="s">
        <v>1</v>
      </c>
      <c r="F233" s="166" t="s">
        <v>368</v>
      </c>
      <c r="H233" s="167">
        <v>12.6</v>
      </c>
      <c r="I233" s="168"/>
      <c r="L233" s="163"/>
      <c r="M233" s="169"/>
      <c r="N233" s="170"/>
      <c r="O233" s="170"/>
      <c r="P233" s="170"/>
      <c r="Q233" s="170"/>
      <c r="R233" s="170"/>
      <c r="S233" s="170"/>
      <c r="T233" s="171"/>
      <c r="AT233" s="165" t="s">
        <v>171</v>
      </c>
      <c r="AU233" s="165" t="s">
        <v>85</v>
      </c>
      <c r="AV233" s="13" t="s">
        <v>85</v>
      </c>
      <c r="AW233" s="13" t="s">
        <v>32</v>
      </c>
      <c r="AX233" s="13" t="s">
        <v>83</v>
      </c>
      <c r="AY233" s="165" t="s">
        <v>159</v>
      </c>
    </row>
    <row r="234" spans="1:65" s="2" customFormat="1" ht="24.2" customHeight="1">
      <c r="A234" s="32"/>
      <c r="B234" s="149"/>
      <c r="C234" s="187" t="s">
        <v>369</v>
      </c>
      <c r="D234" s="187" t="s">
        <v>308</v>
      </c>
      <c r="E234" s="188" t="s">
        <v>370</v>
      </c>
      <c r="F234" s="189" t="s">
        <v>371</v>
      </c>
      <c r="G234" s="190" t="s">
        <v>351</v>
      </c>
      <c r="H234" s="191">
        <v>4</v>
      </c>
      <c r="I234" s="192"/>
      <c r="J234" s="193">
        <f>ROUND(I234*H234,2)</f>
        <v>0</v>
      </c>
      <c r="K234" s="189" t="s">
        <v>165</v>
      </c>
      <c r="L234" s="194"/>
      <c r="M234" s="195" t="s">
        <v>1</v>
      </c>
      <c r="N234" s="196" t="s">
        <v>41</v>
      </c>
      <c r="O234" s="58"/>
      <c r="P234" s="159">
        <f>O234*H234</f>
        <v>0</v>
      </c>
      <c r="Q234" s="159">
        <v>6.4000000000000001E-2</v>
      </c>
      <c r="R234" s="159">
        <f>Q234*H234</f>
        <v>0.25600000000000001</v>
      </c>
      <c r="S234" s="159">
        <v>0</v>
      </c>
      <c r="T234" s="160">
        <f>S234*H234</f>
        <v>0</v>
      </c>
      <c r="U234" s="32"/>
      <c r="V234" s="32"/>
      <c r="W234" s="32"/>
      <c r="X234" s="32"/>
      <c r="Y234" s="32"/>
      <c r="Z234" s="32"/>
      <c r="AA234" s="32"/>
      <c r="AB234" s="32"/>
      <c r="AC234" s="32"/>
      <c r="AD234" s="32"/>
      <c r="AE234" s="32"/>
      <c r="AR234" s="161" t="s">
        <v>197</v>
      </c>
      <c r="AT234" s="161" t="s">
        <v>308</v>
      </c>
      <c r="AU234" s="161" t="s">
        <v>85</v>
      </c>
      <c r="AY234" s="17" t="s">
        <v>159</v>
      </c>
      <c r="BE234" s="162">
        <f>IF(N234="základní",J234,0)</f>
        <v>0</v>
      </c>
      <c r="BF234" s="162">
        <f>IF(N234="snížená",J234,0)</f>
        <v>0</v>
      </c>
      <c r="BG234" s="162">
        <f>IF(N234="zákl. přenesená",J234,0)</f>
        <v>0</v>
      </c>
      <c r="BH234" s="162">
        <f>IF(N234="sníž. přenesená",J234,0)</f>
        <v>0</v>
      </c>
      <c r="BI234" s="162">
        <f>IF(N234="nulová",J234,0)</f>
        <v>0</v>
      </c>
      <c r="BJ234" s="17" t="s">
        <v>83</v>
      </c>
      <c r="BK234" s="162">
        <f>ROUND(I234*H234,2)</f>
        <v>0</v>
      </c>
      <c r="BL234" s="17" t="s">
        <v>166</v>
      </c>
      <c r="BM234" s="161" t="s">
        <v>372</v>
      </c>
    </row>
    <row r="235" spans="1:65" s="2" customFormat="1" ht="33" customHeight="1">
      <c r="A235" s="32"/>
      <c r="B235" s="149"/>
      <c r="C235" s="150" t="s">
        <v>373</v>
      </c>
      <c r="D235" s="150" t="s">
        <v>161</v>
      </c>
      <c r="E235" s="151" t="s">
        <v>374</v>
      </c>
      <c r="F235" s="152" t="s">
        <v>375</v>
      </c>
      <c r="G235" s="153" t="s">
        <v>351</v>
      </c>
      <c r="H235" s="154">
        <v>266</v>
      </c>
      <c r="I235" s="155"/>
      <c r="J235" s="156">
        <f>ROUND(I235*H235,2)</f>
        <v>0</v>
      </c>
      <c r="K235" s="152" t="s">
        <v>165</v>
      </c>
      <c r="L235" s="33"/>
      <c r="M235" s="157" t="s">
        <v>1</v>
      </c>
      <c r="N235" s="158" t="s">
        <v>41</v>
      </c>
      <c r="O235" s="58"/>
      <c r="P235" s="159">
        <f>O235*H235</f>
        <v>0</v>
      </c>
      <c r="Q235" s="159">
        <v>0.1295</v>
      </c>
      <c r="R235" s="159">
        <f>Q235*H235</f>
        <v>34.447000000000003</v>
      </c>
      <c r="S235" s="159">
        <v>0</v>
      </c>
      <c r="T235" s="160">
        <f>S235*H235</f>
        <v>0</v>
      </c>
      <c r="U235" s="32"/>
      <c r="V235" s="32"/>
      <c r="W235" s="32"/>
      <c r="X235" s="32"/>
      <c r="Y235" s="32"/>
      <c r="Z235" s="32"/>
      <c r="AA235" s="32"/>
      <c r="AB235" s="32"/>
      <c r="AC235" s="32"/>
      <c r="AD235" s="32"/>
      <c r="AE235" s="32"/>
      <c r="AR235" s="161" t="s">
        <v>166</v>
      </c>
      <c r="AT235" s="161" t="s">
        <v>161</v>
      </c>
      <c r="AU235" s="161" t="s">
        <v>85</v>
      </c>
      <c r="AY235" s="17" t="s">
        <v>159</v>
      </c>
      <c r="BE235" s="162">
        <f>IF(N235="základní",J235,0)</f>
        <v>0</v>
      </c>
      <c r="BF235" s="162">
        <f>IF(N235="snížená",J235,0)</f>
        <v>0</v>
      </c>
      <c r="BG235" s="162">
        <f>IF(N235="zákl. přenesená",J235,0)</f>
        <v>0</v>
      </c>
      <c r="BH235" s="162">
        <f>IF(N235="sníž. přenesená",J235,0)</f>
        <v>0</v>
      </c>
      <c r="BI235" s="162">
        <f>IF(N235="nulová",J235,0)</f>
        <v>0</v>
      </c>
      <c r="BJ235" s="17" t="s">
        <v>83</v>
      </c>
      <c r="BK235" s="162">
        <f>ROUND(I235*H235,2)</f>
        <v>0</v>
      </c>
      <c r="BL235" s="17" t="s">
        <v>166</v>
      </c>
      <c r="BM235" s="161" t="s">
        <v>376</v>
      </c>
    </row>
    <row r="236" spans="1:65" s="13" customFormat="1" ht="11.25">
      <c r="B236" s="163"/>
      <c r="D236" s="164" t="s">
        <v>171</v>
      </c>
      <c r="E236" s="165" t="s">
        <v>1</v>
      </c>
      <c r="F236" s="166" t="s">
        <v>377</v>
      </c>
      <c r="H236" s="167">
        <v>266</v>
      </c>
      <c r="I236" s="168"/>
      <c r="L236" s="163"/>
      <c r="M236" s="169"/>
      <c r="N236" s="170"/>
      <c r="O236" s="170"/>
      <c r="P236" s="170"/>
      <c r="Q236" s="170"/>
      <c r="R236" s="170"/>
      <c r="S236" s="170"/>
      <c r="T236" s="171"/>
      <c r="AT236" s="165" t="s">
        <v>171</v>
      </c>
      <c r="AU236" s="165" t="s">
        <v>85</v>
      </c>
      <c r="AV236" s="13" t="s">
        <v>85</v>
      </c>
      <c r="AW236" s="13" t="s">
        <v>32</v>
      </c>
      <c r="AX236" s="13" t="s">
        <v>83</v>
      </c>
      <c r="AY236" s="165" t="s">
        <v>159</v>
      </c>
    </row>
    <row r="237" spans="1:65" s="2" customFormat="1" ht="24.2" customHeight="1">
      <c r="A237" s="32"/>
      <c r="B237" s="149"/>
      <c r="C237" s="187" t="s">
        <v>112</v>
      </c>
      <c r="D237" s="187" t="s">
        <v>308</v>
      </c>
      <c r="E237" s="188" t="s">
        <v>370</v>
      </c>
      <c r="F237" s="189" t="s">
        <v>371</v>
      </c>
      <c r="G237" s="190" t="s">
        <v>351</v>
      </c>
      <c r="H237" s="191">
        <v>12</v>
      </c>
      <c r="I237" s="192"/>
      <c r="J237" s="193">
        <f>ROUND(I237*H237,2)</f>
        <v>0</v>
      </c>
      <c r="K237" s="189" t="s">
        <v>165</v>
      </c>
      <c r="L237" s="194"/>
      <c r="M237" s="195" t="s">
        <v>1</v>
      </c>
      <c r="N237" s="196" t="s">
        <v>41</v>
      </c>
      <c r="O237" s="58"/>
      <c r="P237" s="159">
        <f>O237*H237</f>
        <v>0</v>
      </c>
      <c r="Q237" s="159">
        <v>6.4000000000000001E-2</v>
      </c>
      <c r="R237" s="159">
        <f>Q237*H237</f>
        <v>0.76800000000000002</v>
      </c>
      <c r="S237" s="159">
        <v>0</v>
      </c>
      <c r="T237" s="160">
        <f>S237*H237</f>
        <v>0</v>
      </c>
      <c r="U237" s="32"/>
      <c r="V237" s="32"/>
      <c r="W237" s="32"/>
      <c r="X237" s="32"/>
      <c r="Y237" s="32"/>
      <c r="Z237" s="32"/>
      <c r="AA237" s="32"/>
      <c r="AB237" s="32"/>
      <c r="AC237" s="32"/>
      <c r="AD237" s="32"/>
      <c r="AE237" s="32"/>
      <c r="AR237" s="161" t="s">
        <v>197</v>
      </c>
      <c r="AT237" s="161" t="s">
        <v>308</v>
      </c>
      <c r="AU237" s="161" t="s">
        <v>85</v>
      </c>
      <c r="AY237" s="17" t="s">
        <v>159</v>
      </c>
      <c r="BE237" s="162">
        <f>IF(N237="základní",J237,0)</f>
        <v>0</v>
      </c>
      <c r="BF237" s="162">
        <f>IF(N237="snížená",J237,0)</f>
        <v>0</v>
      </c>
      <c r="BG237" s="162">
        <f>IF(N237="zákl. přenesená",J237,0)</f>
        <v>0</v>
      </c>
      <c r="BH237" s="162">
        <f>IF(N237="sníž. přenesená",J237,0)</f>
        <v>0</v>
      </c>
      <c r="BI237" s="162">
        <f>IF(N237="nulová",J237,0)</f>
        <v>0</v>
      </c>
      <c r="BJ237" s="17" t="s">
        <v>83</v>
      </c>
      <c r="BK237" s="162">
        <f>ROUND(I237*H237,2)</f>
        <v>0</v>
      </c>
      <c r="BL237" s="17" t="s">
        <v>166</v>
      </c>
      <c r="BM237" s="161" t="s">
        <v>378</v>
      </c>
    </row>
    <row r="238" spans="1:65" s="2" customFormat="1" ht="16.5" customHeight="1">
      <c r="A238" s="32"/>
      <c r="B238" s="149"/>
      <c r="C238" s="187" t="s">
        <v>379</v>
      </c>
      <c r="D238" s="187" t="s">
        <v>308</v>
      </c>
      <c r="E238" s="188" t="s">
        <v>380</v>
      </c>
      <c r="F238" s="189" t="s">
        <v>381</v>
      </c>
      <c r="G238" s="190" t="s">
        <v>351</v>
      </c>
      <c r="H238" s="191">
        <v>266.7</v>
      </c>
      <c r="I238" s="192"/>
      <c r="J238" s="193">
        <f>ROUND(I238*H238,2)</f>
        <v>0</v>
      </c>
      <c r="K238" s="189" t="s">
        <v>165</v>
      </c>
      <c r="L238" s="194"/>
      <c r="M238" s="195" t="s">
        <v>1</v>
      </c>
      <c r="N238" s="196" t="s">
        <v>41</v>
      </c>
      <c r="O238" s="58"/>
      <c r="P238" s="159">
        <f>O238*H238</f>
        <v>0</v>
      </c>
      <c r="Q238" s="159">
        <v>5.8000000000000003E-2</v>
      </c>
      <c r="R238" s="159">
        <f>Q238*H238</f>
        <v>15.4686</v>
      </c>
      <c r="S238" s="159">
        <v>0</v>
      </c>
      <c r="T238" s="160">
        <f>S238*H238</f>
        <v>0</v>
      </c>
      <c r="U238" s="32"/>
      <c r="V238" s="32"/>
      <c r="W238" s="32"/>
      <c r="X238" s="32"/>
      <c r="Y238" s="32"/>
      <c r="Z238" s="32"/>
      <c r="AA238" s="32"/>
      <c r="AB238" s="32"/>
      <c r="AC238" s="32"/>
      <c r="AD238" s="32"/>
      <c r="AE238" s="32"/>
      <c r="AR238" s="161" t="s">
        <v>197</v>
      </c>
      <c r="AT238" s="161" t="s">
        <v>308</v>
      </c>
      <c r="AU238" s="161" t="s">
        <v>85</v>
      </c>
      <c r="AY238" s="17" t="s">
        <v>159</v>
      </c>
      <c r="BE238" s="162">
        <f>IF(N238="základní",J238,0)</f>
        <v>0</v>
      </c>
      <c r="BF238" s="162">
        <f>IF(N238="snížená",J238,0)</f>
        <v>0</v>
      </c>
      <c r="BG238" s="162">
        <f>IF(N238="zákl. přenesená",J238,0)</f>
        <v>0</v>
      </c>
      <c r="BH238" s="162">
        <f>IF(N238="sníž. přenesená",J238,0)</f>
        <v>0</v>
      </c>
      <c r="BI238" s="162">
        <f>IF(N238="nulová",J238,0)</f>
        <v>0</v>
      </c>
      <c r="BJ238" s="17" t="s">
        <v>83</v>
      </c>
      <c r="BK238" s="162">
        <f>ROUND(I238*H238,2)</f>
        <v>0</v>
      </c>
      <c r="BL238" s="17" t="s">
        <v>166</v>
      </c>
      <c r="BM238" s="161" t="s">
        <v>382</v>
      </c>
    </row>
    <row r="239" spans="1:65" s="13" customFormat="1" ht="11.25">
      <c r="B239" s="163"/>
      <c r="D239" s="164" t="s">
        <v>171</v>
      </c>
      <c r="E239" s="165" t="s">
        <v>1</v>
      </c>
      <c r="F239" s="166" t="s">
        <v>383</v>
      </c>
      <c r="H239" s="167">
        <v>266.7</v>
      </c>
      <c r="I239" s="168"/>
      <c r="L239" s="163"/>
      <c r="M239" s="169"/>
      <c r="N239" s="170"/>
      <c r="O239" s="170"/>
      <c r="P239" s="170"/>
      <c r="Q239" s="170"/>
      <c r="R239" s="170"/>
      <c r="S239" s="170"/>
      <c r="T239" s="171"/>
      <c r="AT239" s="165" t="s">
        <v>171</v>
      </c>
      <c r="AU239" s="165" t="s">
        <v>85</v>
      </c>
      <c r="AV239" s="13" t="s">
        <v>85</v>
      </c>
      <c r="AW239" s="13" t="s">
        <v>32</v>
      </c>
      <c r="AX239" s="13" t="s">
        <v>83</v>
      </c>
      <c r="AY239" s="165" t="s">
        <v>159</v>
      </c>
    </row>
    <row r="240" spans="1:65" s="2" customFormat="1" ht="24.2" customHeight="1">
      <c r="A240" s="32"/>
      <c r="B240" s="149"/>
      <c r="C240" s="150" t="s">
        <v>384</v>
      </c>
      <c r="D240" s="150" t="s">
        <v>161</v>
      </c>
      <c r="E240" s="151" t="s">
        <v>385</v>
      </c>
      <c r="F240" s="152" t="s">
        <v>386</v>
      </c>
      <c r="G240" s="153" t="s">
        <v>194</v>
      </c>
      <c r="H240" s="154">
        <v>8.75</v>
      </c>
      <c r="I240" s="155"/>
      <c r="J240" s="156">
        <f>ROUND(I240*H240,2)</f>
        <v>0</v>
      </c>
      <c r="K240" s="152" t="s">
        <v>165</v>
      </c>
      <c r="L240" s="33"/>
      <c r="M240" s="157" t="s">
        <v>1</v>
      </c>
      <c r="N240" s="158" t="s">
        <v>41</v>
      </c>
      <c r="O240" s="58"/>
      <c r="P240" s="159">
        <f>O240*H240</f>
        <v>0</v>
      </c>
      <c r="Q240" s="159">
        <v>2.2563399999999998</v>
      </c>
      <c r="R240" s="159">
        <f>Q240*H240</f>
        <v>19.742974999999998</v>
      </c>
      <c r="S240" s="159">
        <v>0</v>
      </c>
      <c r="T240" s="160">
        <f>S240*H240</f>
        <v>0</v>
      </c>
      <c r="U240" s="32"/>
      <c r="V240" s="32"/>
      <c r="W240" s="32"/>
      <c r="X240" s="32"/>
      <c r="Y240" s="32"/>
      <c r="Z240" s="32"/>
      <c r="AA240" s="32"/>
      <c r="AB240" s="32"/>
      <c r="AC240" s="32"/>
      <c r="AD240" s="32"/>
      <c r="AE240" s="32"/>
      <c r="AR240" s="161" t="s">
        <v>166</v>
      </c>
      <c r="AT240" s="161" t="s">
        <v>161</v>
      </c>
      <c r="AU240" s="161" t="s">
        <v>85</v>
      </c>
      <c r="AY240" s="17" t="s">
        <v>159</v>
      </c>
      <c r="BE240" s="162">
        <f>IF(N240="základní",J240,0)</f>
        <v>0</v>
      </c>
      <c r="BF240" s="162">
        <f>IF(N240="snížená",J240,0)</f>
        <v>0</v>
      </c>
      <c r="BG240" s="162">
        <f>IF(N240="zákl. přenesená",J240,0)</f>
        <v>0</v>
      </c>
      <c r="BH240" s="162">
        <f>IF(N240="sníž. přenesená",J240,0)</f>
        <v>0</v>
      </c>
      <c r="BI240" s="162">
        <f>IF(N240="nulová",J240,0)</f>
        <v>0</v>
      </c>
      <c r="BJ240" s="17" t="s">
        <v>83</v>
      </c>
      <c r="BK240" s="162">
        <f>ROUND(I240*H240,2)</f>
        <v>0</v>
      </c>
      <c r="BL240" s="17" t="s">
        <v>166</v>
      </c>
      <c r="BM240" s="161" t="s">
        <v>387</v>
      </c>
    </row>
    <row r="241" spans="1:65" s="13" customFormat="1" ht="11.25">
      <c r="B241" s="163"/>
      <c r="D241" s="164" t="s">
        <v>171</v>
      </c>
      <c r="E241" s="165" t="s">
        <v>1</v>
      </c>
      <c r="F241" s="166" t="s">
        <v>388</v>
      </c>
      <c r="H241" s="167">
        <v>3.43</v>
      </c>
      <c r="I241" s="168"/>
      <c r="L241" s="163"/>
      <c r="M241" s="169"/>
      <c r="N241" s="170"/>
      <c r="O241" s="170"/>
      <c r="P241" s="170"/>
      <c r="Q241" s="170"/>
      <c r="R241" s="170"/>
      <c r="S241" s="170"/>
      <c r="T241" s="171"/>
      <c r="AT241" s="165" t="s">
        <v>171</v>
      </c>
      <c r="AU241" s="165" t="s">
        <v>85</v>
      </c>
      <c r="AV241" s="13" t="s">
        <v>85</v>
      </c>
      <c r="AW241" s="13" t="s">
        <v>32</v>
      </c>
      <c r="AX241" s="13" t="s">
        <v>76</v>
      </c>
      <c r="AY241" s="165" t="s">
        <v>159</v>
      </c>
    </row>
    <row r="242" spans="1:65" s="13" customFormat="1" ht="11.25">
      <c r="B242" s="163"/>
      <c r="D242" s="164" t="s">
        <v>171</v>
      </c>
      <c r="E242" s="165" t="s">
        <v>1</v>
      </c>
      <c r="F242" s="166" t="s">
        <v>389</v>
      </c>
      <c r="H242" s="167">
        <v>5.32</v>
      </c>
      <c r="I242" s="168"/>
      <c r="L242" s="163"/>
      <c r="M242" s="169"/>
      <c r="N242" s="170"/>
      <c r="O242" s="170"/>
      <c r="P242" s="170"/>
      <c r="Q242" s="170"/>
      <c r="R242" s="170"/>
      <c r="S242" s="170"/>
      <c r="T242" s="171"/>
      <c r="AT242" s="165" t="s">
        <v>171</v>
      </c>
      <c r="AU242" s="165" t="s">
        <v>85</v>
      </c>
      <c r="AV242" s="13" t="s">
        <v>85</v>
      </c>
      <c r="AW242" s="13" t="s">
        <v>32</v>
      </c>
      <c r="AX242" s="13" t="s">
        <v>76</v>
      </c>
      <c r="AY242" s="165" t="s">
        <v>159</v>
      </c>
    </row>
    <row r="243" spans="1:65" s="15" customFormat="1" ht="11.25">
      <c r="B243" s="179"/>
      <c r="D243" s="164" t="s">
        <v>171</v>
      </c>
      <c r="E243" s="180" t="s">
        <v>1</v>
      </c>
      <c r="F243" s="181" t="s">
        <v>210</v>
      </c>
      <c r="H243" s="182">
        <v>8.75</v>
      </c>
      <c r="I243" s="183"/>
      <c r="L243" s="179"/>
      <c r="M243" s="184"/>
      <c r="N243" s="185"/>
      <c r="O243" s="185"/>
      <c r="P243" s="185"/>
      <c r="Q243" s="185"/>
      <c r="R243" s="185"/>
      <c r="S243" s="185"/>
      <c r="T243" s="186"/>
      <c r="AT243" s="180" t="s">
        <v>171</v>
      </c>
      <c r="AU243" s="180" t="s">
        <v>85</v>
      </c>
      <c r="AV243" s="15" t="s">
        <v>166</v>
      </c>
      <c r="AW243" s="15" t="s">
        <v>32</v>
      </c>
      <c r="AX243" s="15" t="s">
        <v>83</v>
      </c>
      <c r="AY243" s="180" t="s">
        <v>159</v>
      </c>
    </row>
    <row r="244" spans="1:65" s="2" customFormat="1" ht="21.75" customHeight="1">
      <c r="A244" s="32"/>
      <c r="B244" s="149"/>
      <c r="C244" s="150" t="s">
        <v>390</v>
      </c>
      <c r="D244" s="150" t="s">
        <v>161</v>
      </c>
      <c r="E244" s="151" t="s">
        <v>391</v>
      </c>
      <c r="F244" s="152" t="s">
        <v>392</v>
      </c>
      <c r="G244" s="153" t="s">
        <v>351</v>
      </c>
      <c r="H244" s="154">
        <v>82</v>
      </c>
      <c r="I244" s="155"/>
      <c r="J244" s="156">
        <f>ROUND(I244*H244,2)</f>
        <v>0</v>
      </c>
      <c r="K244" s="152" t="s">
        <v>165</v>
      </c>
      <c r="L244" s="33"/>
      <c r="M244" s="157" t="s">
        <v>1</v>
      </c>
      <c r="N244" s="158" t="s">
        <v>41</v>
      </c>
      <c r="O244" s="58"/>
      <c r="P244" s="159">
        <f>O244*H244</f>
        <v>0</v>
      </c>
      <c r="Q244" s="159">
        <v>0</v>
      </c>
      <c r="R244" s="159">
        <f>Q244*H244</f>
        <v>0</v>
      </c>
      <c r="S244" s="159">
        <v>0</v>
      </c>
      <c r="T244" s="160">
        <f>S244*H244</f>
        <v>0</v>
      </c>
      <c r="U244" s="32"/>
      <c r="V244" s="32"/>
      <c r="W244" s="32"/>
      <c r="X244" s="32"/>
      <c r="Y244" s="32"/>
      <c r="Z244" s="32"/>
      <c r="AA244" s="32"/>
      <c r="AB244" s="32"/>
      <c r="AC244" s="32"/>
      <c r="AD244" s="32"/>
      <c r="AE244" s="32"/>
      <c r="AR244" s="161" t="s">
        <v>166</v>
      </c>
      <c r="AT244" s="161" t="s">
        <v>161</v>
      </c>
      <c r="AU244" s="161" t="s">
        <v>85</v>
      </c>
      <c r="AY244" s="17" t="s">
        <v>159</v>
      </c>
      <c r="BE244" s="162">
        <f>IF(N244="základní",J244,0)</f>
        <v>0</v>
      </c>
      <c r="BF244" s="162">
        <f>IF(N244="snížená",J244,0)</f>
        <v>0</v>
      </c>
      <c r="BG244" s="162">
        <f>IF(N244="zákl. přenesená",J244,0)</f>
        <v>0</v>
      </c>
      <c r="BH244" s="162">
        <f>IF(N244="sníž. přenesená",J244,0)</f>
        <v>0</v>
      </c>
      <c r="BI244" s="162">
        <f>IF(N244="nulová",J244,0)</f>
        <v>0</v>
      </c>
      <c r="BJ244" s="17" t="s">
        <v>83</v>
      </c>
      <c r="BK244" s="162">
        <f>ROUND(I244*H244,2)</f>
        <v>0</v>
      </c>
      <c r="BL244" s="17" t="s">
        <v>166</v>
      </c>
      <c r="BM244" s="161" t="s">
        <v>393</v>
      </c>
    </row>
    <row r="245" spans="1:65" s="12" customFormat="1" ht="22.9" customHeight="1">
      <c r="B245" s="136"/>
      <c r="D245" s="137" t="s">
        <v>75</v>
      </c>
      <c r="E245" s="147" t="s">
        <v>394</v>
      </c>
      <c r="F245" s="147" t="s">
        <v>395</v>
      </c>
      <c r="I245" s="139"/>
      <c r="J245" s="148">
        <f>BK245</f>
        <v>0</v>
      </c>
      <c r="L245" s="136"/>
      <c r="M245" s="141"/>
      <c r="N245" s="142"/>
      <c r="O245" s="142"/>
      <c r="P245" s="143">
        <f>SUM(P246:P257)</f>
        <v>0</v>
      </c>
      <c r="Q245" s="142"/>
      <c r="R245" s="143">
        <f>SUM(R246:R257)</f>
        <v>0</v>
      </c>
      <c r="S245" s="142"/>
      <c r="T245" s="144">
        <f>SUM(T246:T257)</f>
        <v>0</v>
      </c>
      <c r="AR245" s="137" t="s">
        <v>83</v>
      </c>
      <c r="AT245" s="145" t="s">
        <v>75</v>
      </c>
      <c r="AU245" s="145" t="s">
        <v>83</v>
      </c>
      <c r="AY245" s="137" t="s">
        <v>159</v>
      </c>
      <c r="BK245" s="146">
        <f>SUM(BK246:BK257)</f>
        <v>0</v>
      </c>
    </row>
    <row r="246" spans="1:65" s="2" customFormat="1" ht="21.75" customHeight="1">
      <c r="A246" s="32"/>
      <c r="B246" s="149"/>
      <c r="C246" s="150" t="s">
        <v>396</v>
      </c>
      <c r="D246" s="150" t="s">
        <v>161</v>
      </c>
      <c r="E246" s="151" t="s">
        <v>397</v>
      </c>
      <c r="F246" s="152" t="s">
        <v>398</v>
      </c>
      <c r="G246" s="153" t="s">
        <v>235</v>
      </c>
      <c r="H246" s="154">
        <v>35.158000000000001</v>
      </c>
      <c r="I246" s="155"/>
      <c r="J246" s="156">
        <f>ROUND(I246*H246,2)</f>
        <v>0</v>
      </c>
      <c r="K246" s="152" t="s">
        <v>165</v>
      </c>
      <c r="L246" s="33"/>
      <c r="M246" s="157" t="s">
        <v>1</v>
      </c>
      <c r="N246" s="158" t="s">
        <v>41</v>
      </c>
      <c r="O246" s="58"/>
      <c r="P246" s="159">
        <f>O246*H246</f>
        <v>0</v>
      </c>
      <c r="Q246" s="159">
        <v>0</v>
      </c>
      <c r="R246" s="159">
        <f>Q246*H246</f>
        <v>0</v>
      </c>
      <c r="S246" s="159">
        <v>0</v>
      </c>
      <c r="T246" s="160">
        <f>S246*H246</f>
        <v>0</v>
      </c>
      <c r="U246" s="32"/>
      <c r="V246" s="32"/>
      <c r="W246" s="32"/>
      <c r="X246" s="32"/>
      <c r="Y246" s="32"/>
      <c r="Z246" s="32"/>
      <c r="AA246" s="32"/>
      <c r="AB246" s="32"/>
      <c r="AC246" s="32"/>
      <c r="AD246" s="32"/>
      <c r="AE246" s="32"/>
      <c r="AR246" s="161" t="s">
        <v>166</v>
      </c>
      <c r="AT246" s="161" t="s">
        <v>161</v>
      </c>
      <c r="AU246" s="161" t="s">
        <v>85</v>
      </c>
      <c r="AY246" s="17" t="s">
        <v>159</v>
      </c>
      <c r="BE246" s="162">
        <f>IF(N246="základní",J246,0)</f>
        <v>0</v>
      </c>
      <c r="BF246" s="162">
        <f>IF(N246="snížená",J246,0)</f>
        <v>0</v>
      </c>
      <c r="BG246" s="162">
        <f>IF(N246="zákl. přenesená",J246,0)</f>
        <v>0</v>
      </c>
      <c r="BH246" s="162">
        <f>IF(N246="sníž. přenesená",J246,0)</f>
        <v>0</v>
      </c>
      <c r="BI246" s="162">
        <f>IF(N246="nulová",J246,0)</f>
        <v>0</v>
      </c>
      <c r="BJ246" s="17" t="s">
        <v>83</v>
      </c>
      <c r="BK246" s="162">
        <f>ROUND(I246*H246,2)</f>
        <v>0</v>
      </c>
      <c r="BL246" s="17" t="s">
        <v>166</v>
      </c>
      <c r="BM246" s="161" t="s">
        <v>399</v>
      </c>
    </row>
    <row r="247" spans="1:65" s="13" customFormat="1" ht="11.25">
      <c r="B247" s="163"/>
      <c r="D247" s="164" t="s">
        <v>171</v>
      </c>
      <c r="E247" s="165" t="s">
        <v>129</v>
      </c>
      <c r="F247" s="166" t="s">
        <v>400</v>
      </c>
      <c r="H247" s="167">
        <v>35.158000000000001</v>
      </c>
      <c r="I247" s="168"/>
      <c r="L247" s="163"/>
      <c r="M247" s="169"/>
      <c r="N247" s="170"/>
      <c r="O247" s="170"/>
      <c r="P247" s="170"/>
      <c r="Q247" s="170"/>
      <c r="R247" s="170"/>
      <c r="S247" s="170"/>
      <c r="T247" s="171"/>
      <c r="AT247" s="165" t="s">
        <v>171</v>
      </c>
      <c r="AU247" s="165" t="s">
        <v>85</v>
      </c>
      <c r="AV247" s="13" t="s">
        <v>85</v>
      </c>
      <c r="AW247" s="13" t="s">
        <v>32</v>
      </c>
      <c r="AX247" s="13" t="s">
        <v>83</v>
      </c>
      <c r="AY247" s="165" t="s">
        <v>159</v>
      </c>
    </row>
    <row r="248" spans="1:65" s="2" customFormat="1" ht="24.2" customHeight="1">
      <c r="A248" s="32"/>
      <c r="B248" s="149"/>
      <c r="C248" s="150" t="s">
        <v>401</v>
      </c>
      <c r="D248" s="150" t="s">
        <v>161</v>
      </c>
      <c r="E248" s="151" t="s">
        <v>402</v>
      </c>
      <c r="F248" s="152" t="s">
        <v>403</v>
      </c>
      <c r="G248" s="153" t="s">
        <v>235</v>
      </c>
      <c r="H248" s="154">
        <v>492.21199999999999</v>
      </c>
      <c r="I248" s="155"/>
      <c r="J248" s="156">
        <f>ROUND(I248*H248,2)</f>
        <v>0</v>
      </c>
      <c r="K248" s="152" t="s">
        <v>165</v>
      </c>
      <c r="L248" s="33"/>
      <c r="M248" s="157" t="s">
        <v>1</v>
      </c>
      <c r="N248" s="158" t="s">
        <v>41</v>
      </c>
      <c r="O248" s="58"/>
      <c r="P248" s="159">
        <f>O248*H248</f>
        <v>0</v>
      </c>
      <c r="Q248" s="159">
        <v>0</v>
      </c>
      <c r="R248" s="159">
        <f>Q248*H248</f>
        <v>0</v>
      </c>
      <c r="S248" s="159">
        <v>0</v>
      </c>
      <c r="T248" s="160">
        <f>S248*H248</f>
        <v>0</v>
      </c>
      <c r="U248" s="32"/>
      <c r="V248" s="32"/>
      <c r="W248" s="32"/>
      <c r="X248" s="32"/>
      <c r="Y248" s="32"/>
      <c r="Z248" s="32"/>
      <c r="AA248" s="32"/>
      <c r="AB248" s="32"/>
      <c r="AC248" s="32"/>
      <c r="AD248" s="32"/>
      <c r="AE248" s="32"/>
      <c r="AR248" s="161" t="s">
        <v>166</v>
      </c>
      <c r="AT248" s="161" t="s">
        <v>161</v>
      </c>
      <c r="AU248" s="161" t="s">
        <v>85</v>
      </c>
      <c r="AY248" s="17" t="s">
        <v>159</v>
      </c>
      <c r="BE248" s="162">
        <f>IF(N248="základní",J248,0)</f>
        <v>0</v>
      </c>
      <c r="BF248" s="162">
        <f>IF(N248="snížená",J248,0)</f>
        <v>0</v>
      </c>
      <c r="BG248" s="162">
        <f>IF(N248="zákl. přenesená",J248,0)</f>
        <v>0</v>
      </c>
      <c r="BH248" s="162">
        <f>IF(N248="sníž. přenesená",J248,0)</f>
        <v>0</v>
      </c>
      <c r="BI248" s="162">
        <f>IF(N248="nulová",J248,0)</f>
        <v>0</v>
      </c>
      <c r="BJ248" s="17" t="s">
        <v>83</v>
      </c>
      <c r="BK248" s="162">
        <f>ROUND(I248*H248,2)</f>
        <v>0</v>
      </c>
      <c r="BL248" s="17" t="s">
        <v>166</v>
      </c>
      <c r="BM248" s="161" t="s">
        <v>404</v>
      </c>
    </row>
    <row r="249" spans="1:65" s="13" customFormat="1" ht="11.25">
      <c r="B249" s="163"/>
      <c r="D249" s="164" t="s">
        <v>171</v>
      </c>
      <c r="E249" s="165" t="s">
        <v>1</v>
      </c>
      <c r="F249" s="166" t="s">
        <v>405</v>
      </c>
      <c r="H249" s="167">
        <v>492.21199999999999</v>
      </c>
      <c r="I249" s="168"/>
      <c r="L249" s="163"/>
      <c r="M249" s="169"/>
      <c r="N249" s="170"/>
      <c r="O249" s="170"/>
      <c r="P249" s="170"/>
      <c r="Q249" s="170"/>
      <c r="R249" s="170"/>
      <c r="S249" s="170"/>
      <c r="T249" s="171"/>
      <c r="AT249" s="165" t="s">
        <v>171</v>
      </c>
      <c r="AU249" s="165" t="s">
        <v>85</v>
      </c>
      <c r="AV249" s="13" t="s">
        <v>85</v>
      </c>
      <c r="AW249" s="13" t="s">
        <v>32</v>
      </c>
      <c r="AX249" s="13" t="s">
        <v>83</v>
      </c>
      <c r="AY249" s="165" t="s">
        <v>159</v>
      </c>
    </row>
    <row r="250" spans="1:65" s="2" customFormat="1" ht="21.75" customHeight="1">
      <c r="A250" s="32"/>
      <c r="B250" s="149"/>
      <c r="C250" s="150" t="s">
        <v>406</v>
      </c>
      <c r="D250" s="150" t="s">
        <v>161</v>
      </c>
      <c r="E250" s="151" t="s">
        <v>407</v>
      </c>
      <c r="F250" s="152" t="s">
        <v>408</v>
      </c>
      <c r="G250" s="153" t="s">
        <v>235</v>
      </c>
      <c r="H250" s="154">
        <v>5.31</v>
      </c>
      <c r="I250" s="155"/>
      <c r="J250" s="156">
        <f>ROUND(I250*H250,2)</f>
        <v>0</v>
      </c>
      <c r="K250" s="152" t="s">
        <v>165</v>
      </c>
      <c r="L250" s="33"/>
      <c r="M250" s="157" t="s">
        <v>1</v>
      </c>
      <c r="N250" s="158" t="s">
        <v>41</v>
      </c>
      <c r="O250" s="58"/>
      <c r="P250" s="159">
        <f>O250*H250</f>
        <v>0</v>
      </c>
      <c r="Q250" s="159">
        <v>0</v>
      </c>
      <c r="R250" s="159">
        <f>Q250*H250</f>
        <v>0</v>
      </c>
      <c r="S250" s="159">
        <v>0</v>
      </c>
      <c r="T250" s="160">
        <f>S250*H250</f>
        <v>0</v>
      </c>
      <c r="U250" s="32"/>
      <c r="V250" s="32"/>
      <c r="W250" s="32"/>
      <c r="X250" s="32"/>
      <c r="Y250" s="32"/>
      <c r="Z250" s="32"/>
      <c r="AA250" s="32"/>
      <c r="AB250" s="32"/>
      <c r="AC250" s="32"/>
      <c r="AD250" s="32"/>
      <c r="AE250" s="32"/>
      <c r="AR250" s="161" t="s">
        <v>166</v>
      </c>
      <c r="AT250" s="161" t="s">
        <v>161</v>
      </c>
      <c r="AU250" s="161" t="s">
        <v>85</v>
      </c>
      <c r="AY250" s="17" t="s">
        <v>159</v>
      </c>
      <c r="BE250" s="162">
        <f>IF(N250="základní",J250,0)</f>
        <v>0</v>
      </c>
      <c r="BF250" s="162">
        <f>IF(N250="snížená",J250,0)</f>
        <v>0</v>
      </c>
      <c r="BG250" s="162">
        <f>IF(N250="zákl. přenesená",J250,0)</f>
        <v>0</v>
      </c>
      <c r="BH250" s="162">
        <f>IF(N250="sníž. přenesená",J250,0)</f>
        <v>0</v>
      </c>
      <c r="BI250" s="162">
        <f>IF(N250="nulová",J250,0)</f>
        <v>0</v>
      </c>
      <c r="BJ250" s="17" t="s">
        <v>83</v>
      </c>
      <c r="BK250" s="162">
        <f>ROUND(I250*H250,2)</f>
        <v>0</v>
      </c>
      <c r="BL250" s="17" t="s">
        <v>166</v>
      </c>
      <c r="BM250" s="161" t="s">
        <v>409</v>
      </c>
    </row>
    <row r="251" spans="1:65" s="2" customFormat="1" ht="24.2" customHeight="1">
      <c r="A251" s="32"/>
      <c r="B251" s="149"/>
      <c r="C251" s="150" t="s">
        <v>410</v>
      </c>
      <c r="D251" s="150" t="s">
        <v>161</v>
      </c>
      <c r="E251" s="151" t="s">
        <v>411</v>
      </c>
      <c r="F251" s="152" t="s">
        <v>412</v>
      </c>
      <c r="G251" s="153" t="s">
        <v>235</v>
      </c>
      <c r="H251" s="154">
        <v>74.34</v>
      </c>
      <c r="I251" s="155"/>
      <c r="J251" s="156">
        <f>ROUND(I251*H251,2)</f>
        <v>0</v>
      </c>
      <c r="K251" s="152" t="s">
        <v>165</v>
      </c>
      <c r="L251" s="33"/>
      <c r="M251" s="157" t="s">
        <v>1</v>
      </c>
      <c r="N251" s="158" t="s">
        <v>41</v>
      </c>
      <c r="O251" s="58"/>
      <c r="P251" s="159">
        <f>O251*H251</f>
        <v>0</v>
      </c>
      <c r="Q251" s="159">
        <v>0</v>
      </c>
      <c r="R251" s="159">
        <f>Q251*H251</f>
        <v>0</v>
      </c>
      <c r="S251" s="159">
        <v>0</v>
      </c>
      <c r="T251" s="160">
        <f>S251*H251</f>
        <v>0</v>
      </c>
      <c r="U251" s="32"/>
      <c r="V251" s="32"/>
      <c r="W251" s="32"/>
      <c r="X251" s="32"/>
      <c r="Y251" s="32"/>
      <c r="Z251" s="32"/>
      <c r="AA251" s="32"/>
      <c r="AB251" s="32"/>
      <c r="AC251" s="32"/>
      <c r="AD251" s="32"/>
      <c r="AE251" s="32"/>
      <c r="AR251" s="161" t="s">
        <v>166</v>
      </c>
      <c r="AT251" s="161" t="s">
        <v>161</v>
      </c>
      <c r="AU251" s="161" t="s">
        <v>85</v>
      </c>
      <c r="AY251" s="17" t="s">
        <v>159</v>
      </c>
      <c r="BE251" s="162">
        <f>IF(N251="základní",J251,0)</f>
        <v>0</v>
      </c>
      <c r="BF251" s="162">
        <f>IF(N251="snížená",J251,0)</f>
        <v>0</v>
      </c>
      <c r="BG251" s="162">
        <f>IF(N251="zákl. přenesená",J251,0)</f>
        <v>0</v>
      </c>
      <c r="BH251" s="162">
        <f>IF(N251="sníž. přenesená",J251,0)</f>
        <v>0</v>
      </c>
      <c r="BI251" s="162">
        <f>IF(N251="nulová",J251,0)</f>
        <v>0</v>
      </c>
      <c r="BJ251" s="17" t="s">
        <v>83</v>
      </c>
      <c r="BK251" s="162">
        <f>ROUND(I251*H251,2)</f>
        <v>0</v>
      </c>
      <c r="BL251" s="17" t="s">
        <v>166</v>
      </c>
      <c r="BM251" s="161" t="s">
        <v>413</v>
      </c>
    </row>
    <row r="252" spans="1:65" s="13" customFormat="1" ht="11.25">
      <c r="B252" s="163"/>
      <c r="D252" s="164" t="s">
        <v>171</v>
      </c>
      <c r="E252" s="165" t="s">
        <v>1</v>
      </c>
      <c r="F252" s="166" t="s">
        <v>414</v>
      </c>
      <c r="H252" s="167">
        <v>74.34</v>
      </c>
      <c r="I252" s="168"/>
      <c r="L252" s="163"/>
      <c r="M252" s="169"/>
      <c r="N252" s="170"/>
      <c r="O252" s="170"/>
      <c r="P252" s="170"/>
      <c r="Q252" s="170"/>
      <c r="R252" s="170"/>
      <c r="S252" s="170"/>
      <c r="T252" s="171"/>
      <c r="AT252" s="165" t="s">
        <v>171</v>
      </c>
      <c r="AU252" s="165" t="s">
        <v>85</v>
      </c>
      <c r="AV252" s="13" t="s">
        <v>85</v>
      </c>
      <c r="AW252" s="13" t="s">
        <v>32</v>
      </c>
      <c r="AX252" s="13" t="s">
        <v>83</v>
      </c>
      <c r="AY252" s="165" t="s">
        <v>159</v>
      </c>
    </row>
    <row r="253" spans="1:65" s="2" customFormat="1" ht="24.2" customHeight="1">
      <c r="A253" s="32"/>
      <c r="B253" s="149"/>
      <c r="C253" s="150" t="s">
        <v>415</v>
      </c>
      <c r="D253" s="150" t="s">
        <v>161</v>
      </c>
      <c r="E253" s="151" t="s">
        <v>416</v>
      </c>
      <c r="F253" s="152" t="s">
        <v>417</v>
      </c>
      <c r="G253" s="153" t="s">
        <v>235</v>
      </c>
      <c r="H253" s="154">
        <v>40.468000000000004</v>
      </c>
      <c r="I253" s="155"/>
      <c r="J253" s="156">
        <f>ROUND(I253*H253,2)</f>
        <v>0</v>
      </c>
      <c r="K253" s="152" t="s">
        <v>165</v>
      </c>
      <c r="L253" s="33"/>
      <c r="M253" s="157" t="s">
        <v>1</v>
      </c>
      <c r="N253" s="158" t="s">
        <v>41</v>
      </c>
      <c r="O253" s="58"/>
      <c r="P253" s="159">
        <f>O253*H253</f>
        <v>0</v>
      </c>
      <c r="Q253" s="159">
        <v>0</v>
      </c>
      <c r="R253" s="159">
        <f>Q253*H253</f>
        <v>0</v>
      </c>
      <c r="S253" s="159">
        <v>0</v>
      </c>
      <c r="T253" s="160">
        <f>S253*H253</f>
        <v>0</v>
      </c>
      <c r="U253" s="32"/>
      <c r="V253" s="32"/>
      <c r="W253" s="32"/>
      <c r="X253" s="32"/>
      <c r="Y253" s="32"/>
      <c r="Z253" s="32"/>
      <c r="AA253" s="32"/>
      <c r="AB253" s="32"/>
      <c r="AC253" s="32"/>
      <c r="AD253" s="32"/>
      <c r="AE253" s="32"/>
      <c r="AR253" s="161" t="s">
        <v>166</v>
      </c>
      <c r="AT253" s="161" t="s">
        <v>161</v>
      </c>
      <c r="AU253" s="161" t="s">
        <v>85</v>
      </c>
      <c r="AY253" s="17" t="s">
        <v>159</v>
      </c>
      <c r="BE253" s="162">
        <f>IF(N253="základní",J253,0)</f>
        <v>0</v>
      </c>
      <c r="BF253" s="162">
        <f>IF(N253="snížená",J253,0)</f>
        <v>0</v>
      </c>
      <c r="BG253" s="162">
        <f>IF(N253="zákl. přenesená",J253,0)</f>
        <v>0</v>
      </c>
      <c r="BH253" s="162">
        <f>IF(N253="sníž. přenesená",J253,0)</f>
        <v>0</v>
      </c>
      <c r="BI253" s="162">
        <f>IF(N253="nulová",J253,0)</f>
        <v>0</v>
      </c>
      <c r="BJ253" s="17" t="s">
        <v>83</v>
      </c>
      <c r="BK253" s="162">
        <f>ROUND(I253*H253,2)</f>
        <v>0</v>
      </c>
      <c r="BL253" s="17" t="s">
        <v>166</v>
      </c>
      <c r="BM253" s="161" t="s">
        <v>418</v>
      </c>
    </row>
    <row r="254" spans="1:65" s="2" customFormat="1" ht="37.9" customHeight="1">
      <c r="A254" s="32"/>
      <c r="B254" s="149"/>
      <c r="C254" s="150" t="s">
        <v>419</v>
      </c>
      <c r="D254" s="150" t="s">
        <v>161</v>
      </c>
      <c r="E254" s="151" t="s">
        <v>420</v>
      </c>
      <c r="F254" s="152" t="s">
        <v>421</v>
      </c>
      <c r="G254" s="153" t="s">
        <v>235</v>
      </c>
      <c r="H254" s="154">
        <v>5.31</v>
      </c>
      <c r="I254" s="155"/>
      <c r="J254" s="156">
        <f>ROUND(I254*H254,2)</f>
        <v>0</v>
      </c>
      <c r="K254" s="152" t="s">
        <v>165</v>
      </c>
      <c r="L254" s="33"/>
      <c r="M254" s="157" t="s">
        <v>1</v>
      </c>
      <c r="N254" s="158" t="s">
        <v>41</v>
      </c>
      <c r="O254" s="58"/>
      <c r="P254" s="159">
        <f>O254*H254</f>
        <v>0</v>
      </c>
      <c r="Q254" s="159">
        <v>0</v>
      </c>
      <c r="R254" s="159">
        <f>Q254*H254</f>
        <v>0</v>
      </c>
      <c r="S254" s="159">
        <v>0</v>
      </c>
      <c r="T254" s="160">
        <f>S254*H254</f>
        <v>0</v>
      </c>
      <c r="U254" s="32"/>
      <c r="V254" s="32"/>
      <c r="W254" s="32"/>
      <c r="X254" s="32"/>
      <c r="Y254" s="32"/>
      <c r="Z254" s="32"/>
      <c r="AA254" s="32"/>
      <c r="AB254" s="32"/>
      <c r="AC254" s="32"/>
      <c r="AD254" s="32"/>
      <c r="AE254" s="32"/>
      <c r="AR254" s="161" t="s">
        <v>166</v>
      </c>
      <c r="AT254" s="161" t="s">
        <v>161</v>
      </c>
      <c r="AU254" s="161" t="s">
        <v>85</v>
      </c>
      <c r="AY254" s="17" t="s">
        <v>159</v>
      </c>
      <c r="BE254" s="162">
        <f>IF(N254="základní",J254,0)</f>
        <v>0</v>
      </c>
      <c r="BF254" s="162">
        <f>IF(N254="snížená",J254,0)</f>
        <v>0</v>
      </c>
      <c r="BG254" s="162">
        <f>IF(N254="zákl. přenesená",J254,0)</f>
        <v>0</v>
      </c>
      <c r="BH254" s="162">
        <f>IF(N254="sníž. přenesená",J254,0)</f>
        <v>0</v>
      </c>
      <c r="BI254" s="162">
        <f>IF(N254="nulová",J254,0)</f>
        <v>0</v>
      </c>
      <c r="BJ254" s="17" t="s">
        <v>83</v>
      </c>
      <c r="BK254" s="162">
        <f>ROUND(I254*H254,2)</f>
        <v>0</v>
      </c>
      <c r="BL254" s="17" t="s">
        <v>166</v>
      </c>
      <c r="BM254" s="161" t="s">
        <v>422</v>
      </c>
    </row>
    <row r="255" spans="1:65" s="2" customFormat="1" ht="33" customHeight="1">
      <c r="A255" s="32"/>
      <c r="B255" s="149"/>
      <c r="C255" s="150" t="s">
        <v>423</v>
      </c>
      <c r="D255" s="150" t="s">
        <v>161</v>
      </c>
      <c r="E255" s="151" t="s">
        <v>424</v>
      </c>
      <c r="F255" s="152" t="s">
        <v>425</v>
      </c>
      <c r="G255" s="153" t="s">
        <v>235</v>
      </c>
      <c r="H255" s="154">
        <v>14.268000000000001</v>
      </c>
      <c r="I255" s="155"/>
      <c r="J255" s="156">
        <f>ROUND(I255*H255,2)</f>
        <v>0</v>
      </c>
      <c r="K255" s="152" t="s">
        <v>165</v>
      </c>
      <c r="L255" s="33"/>
      <c r="M255" s="157" t="s">
        <v>1</v>
      </c>
      <c r="N255" s="158" t="s">
        <v>41</v>
      </c>
      <c r="O255" s="58"/>
      <c r="P255" s="159">
        <f>O255*H255</f>
        <v>0</v>
      </c>
      <c r="Q255" s="159">
        <v>0</v>
      </c>
      <c r="R255" s="159">
        <f>Q255*H255</f>
        <v>0</v>
      </c>
      <c r="S255" s="159">
        <v>0</v>
      </c>
      <c r="T255" s="160">
        <f>S255*H255</f>
        <v>0</v>
      </c>
      <c r="U255" s="32"/>
      <c r="V255" s="32"/>
      <c r="W255" s="32"/>
      <c r="X255" s="32"/>
      <c r="Y255" s="32"/>
      <c r="Z255" s="32"/>
      <c r="AA255" s="32"/>
      <c r="AB255" s="32"/>
      <c r="AC255" s="32"/>
      <c r="AD255" s="32"/>
      <c r="AE255" s="32"/>
      <c r="AR255" s="161" t="s">
        <v>166</v>
      </c>
      <c r="AT255" s="161" t="s">
        <v>161</v>
      </c>
      <c r="AU255" s="161" t="s">
        <v>85</v>
      </c>
      <c r="AY255" s="17" t="s">
        <v>159</v>
      </c>
      <c r="BE255" s="162">
        <f>IF(N255="základní",J255,0)</f>
        <v>0</v>
      </c>
      <c r="BF255" s="162">
        <f>IF(N255="snížená",J255,0)</f>
        <v>0</v>
      </c>
      <c r="BG255" s="162">
        <f>IF(N255="zákl. přenesená",J255,0)</f>
        <v>0</v>
      </c>
      <c r="BH255" s="162">
        <f>IF(N255="sníž. přenesená",J255,0)</f>
        <v>0</v>
      </c>
      <c r="BI255" s="162">
        <f>IF(N255="nulová",J255,0)</f>
        <v>0</v>
      </c>
      <c r="BJ255" s="17" t="s">
        <v>83</v>
      </c>
      <c r="BK255" s="162">
        <f>ROUND(I255*H255,2)</f>
        <v>0</v>
      </c>
      <c r="BL255" s="17" t="s">
        <v>166</v>
      </c>
      <c r="BM255" s="161" t="s">
        <v>426</v>
      </c>
    </row>
    <row r="256" spans="1:65" s="2" customFormat="1" ht="44.25" customHeight="1">
      <c r="A256" s="32"/>
      <c r="B256" s="149"/>
      <c r="C256" s="150" t="s">
        <v>427</v>
      </c>
      <c r="D256" s="150" t="s">
        <v>161</v>
      </c>
      <c r="E256" s="151" t="s">
        <v>428</v>
      </c>
      <c r="F256" s="152" t="s">
        <v>429</v>
      </c>
      <c r="G256" s="153" t="s">
        <v>235</v>
      </c>
      <c r="H256" s="154">
        <v>20.89</v>
      </c>
      <c r="I256" s="155"/>
      <c r="J256" s="156">
        <f>ROUND(I256*H256,2)</f>
        <v>0</v>
      </c>
      <c r="K256" s="152" t="s">
        <v>165</v>
      </c>
      <c r="L256" s="33"/>
      <c r="M256" s="157" t="s">
        <v>1</v>
      </c>
      <c r="N256" s="158" t="s">
        <v>41</v>
      </c>
      <c r="O256" s="58"/>
      <c r="P256" s="159">
        <f>O256*H256</f>
        <v>0</v>
      </c>
      <c r="Q256" s="159">
        <v>0</v>
      </c>
      <c r="R256" s="159">
        <f>Q256*H256</f>
        <v>0</v>
      </c>
      <c r="S256" s="159">
        <v>0</v>
      </c>
      <c r="T256" s="160">
        <f>S256*H256</f>
        <v>0</v>
      </c>
      <c r="U256" s="32"/>
      <c r="V256" s="32"/>
      <c r="W256" s="32"/>
      <c r="X256" s="32"/>
      <c r="Y256" s="32"/>
      <c r="Z256" s="32"/>
      <c r="AA256" s="32"/>
      <c r="AB256" s="32"/>
      <c r="AC256" s="32"/>
      <c r="AD256" s="32"/>
      <c r="AE256" s="32"/>
      <c r="AR256" s="161" t="s">
        <v>166</v>
      </c>
      <c r="AT256" s="161" t="s">
        <v>161</v>
      </c>
      <c r="AU256" s="161" t="s">
        <v>85</v>
      </c>
      <c r="AY256" s="17" t="s">
        <v>159</v>
      </c>
      <c r="BE256" s="162">
        <f>IF(N256="základní",J256,0)</f>
        <v>0</v>
      </c>
      <c r="BF256" s="162">
        <f>IF(N256="snížená",J256,0)</f>
        <v>0</v>
      </c>
      <c r="BG256" s="162">
        <f>IF(N256="zákl. přenesená",J256,0)</f>
        <v>0</v>
      </c>
      <c r="BH256" s="162">
        <f>IF(N256="sníž. přenesená",J256,0)</f>
        <v>0</v>
      </c>
      <c r="BI256" s="162">
        <f>IF(N256="nulová",J256,0)</f>
        <v>0</v>
      </c>
      <c r="BJ256" s="17" t="s">
        <v>83</v>
      </c>
      <c r="BK256" s="162">
        <f>ROUND(I256*H256,2)</f>
        <v>0</v>
      </c>
      <c r="BL256" s="17" t="s">
        <v>166</v>
      </c>
      <c r="BM256" s="161" t="s">
        <v>430</v>
      </c>
    </row>
    <row r="257" spans="1:65" s="13" customFormat="1" ht="11.25">
      <c r="B257" s="163"/>
      <c r="D257" s="164" t="s">
        <v>171</v>
      </c>
      <c r="E257" s="165" t="s">
        <v>1</v>
      </c>
      <c r="F257" s="166" t="s">
        <v>431</v>
      </c>
      <c r="H257" s="167">
        <v>20.89</v>
      </c>
      <c r="I257" s="168"/>
      <c r="L257" s="163"/>
      <c r="M257" s="169"/>
      <c r="N257" s="170"/>
      <c r="O257" s="170"/>
      <c r="P257" s="170"/>
      <c r="Q257" s="170"/>
      <c r="R257" s="170"/>
      <c r="S257" s="170"/>
      <c r="T257" s="171"/>
      <c r="AT257" s="165" t="s">
        <v>171</v>
      </c>
      <c r="AU257" s="165" t="s">
        <v>85</v>
      </c>
      <c r="AV257" s="13" t="s">
        <v>85</v>
      </c>
      <c r="AW257" s="13" t="s">
        <v>32</v>
      </c>
      <c r="AX257" s="13" t="s">
        <v>83</v>
      </c>
      <c r="AY257" s="165" t="s">
        <v>159</v>
      </c>
    </row>
    <row r="258" spans="1:65" s="12" customFormat="1" ht="22.9" customHeight="1">
      <c r="B258" s="136"/>
      <c r="D258" s="137" t="s">
        <v>75</v>
      </c>
      <c r="E258" s="147" t="s">
        <v>432</v>
      </c>
      <c r="F258" s="147" t="s">
        <v>433</v>
      </c>
      <c r="I258" s="139"/>
      <c r="J258" s="148">
        <f>BK258</f>
        <v>0</v>
      </c>
      <c r="L258" s="136"/>
      <c r="M258" s="141"/>
      <c r="N258" s="142"/>
      <c r="O258" s="142"/>
      <c r="P258" s="143">
        <f>P259</f>
        <v>0</v>
      </c>
      <c r="Q258" s="142"/>
      <c r="R258" s="143">
        <f>R259</f>
        <v>0</v>
      </c>
      <c r="S258" s="142"/>
      <c r="T258" s="144">
        <f>T259</f>
        <v>0</v>
      </c>
      <c r="AR258" s="137" t="s">
        <v>83</v>
      </c>
      <c r="AT258" s="145" t="s">
        <v>75</v>
      </c>
      <c r="AU258" s="145" t="s">
        <v>83</v>
      </c>
      <c r="AY258" s="137" t="s">
        <v>159</v>
      </c>
      <c r="BK258" s="146">
        <f>BK259</f>
        <v>0</v>
      </c>
    </row>
    <row r="259" spans="1:65" s="2" customFormat="1" ht="24.2" customHeight="1">
      <c r="A259" s="32"/>
      <c r="B259" s="149"/>
      <c r="C259" s="150" t="s">
        <v>434</v>
      </c>
      <c r="D259" s="150" t="s">
        <v>161</v>
      </c>
      <c r="E259" s="151" t="s">
        <v>435</v>
      </c>
      <c r="F259" s="152" t="s">
        <v>436</v>
      </c>
      <c r="G259" s="153" t="s">
        <v>235</v>
      </c>
      <c r="H259" s="154">
        <v>822.375</v>
      </c>
      <c r="I259" s="155"/>
      <c r="J259" s="156">
        <f>ROUND(I259*H259,2)</f>
        <v>0</v>
      </c>
      <c r="K259" s="152" t="s">
        <v>165</v>
      </c>
      <c r="L259" s="33"/>
      <c r="M259" s="197" t="s">
        <v>1</v>
      </c>
      <c r="N259" s="198" t="s">
        <v>41</v>
      </c>
      <c r="O259" s="199"/>
      <c r="P259" s="200">
        <f>O259*H259</f>
        <v>0</v>
      </c>
      <c r="Q259" s="200">
        <v>0</v>
      </c>
      <c r="R259" s="200">
        <f>Q259*H259</f>
        <v>0</v>
      </c>
      <c r="S259" s="200">
        <v>0</v>
      </c>
      <c r="T259" s="201">
        <f>S259*H259</f>
        <v>0</v>
      </c>
      <c r="U259" s="32"/>
      <c r="V259" s="32"/>
      <c r="W259" s="32"/>
      <c r="X259" s="32"/>
      <c r="Y259" s="32"/>
      <c r="Z259" s="32"/>
      <c r="AA259" s="32"/>
      <c r="AB259" s="32"/>
      <c r="AC259" s="32"/>
      <c r="AD259" s="32"/>
      <c r="AE259" s="32"/>
      <c r="AR259" s="161" t="s">
        <v>166</v>
      </c>
      <c r="AT259" s="161" t="s">
        <v>161</v>
      </c>
      <c r="AU259" s="161" t="s">
        <v>85</v>
      </c>
      <c r="AY259" s="17" t="s">
        <v>159</v>
      </c>
      <c r="BE259" s="162">
        <f>IF(N259="základní",J259,0)</f>
        <v>0</v>
      </c>
      <c r="BF259" s="162">
        <f>IF(N259="snížená",J259,0)</f>
        <v>0</v>
      </c>
      <c r="BG259" s="162">
        <f>IF(N259="zákl. přenesená",J259,0)</f>
        <v>0</v>
      </c>
      <c r="BH259" s="162">
        <f>IF(N259="sníž. přenesená",J259,0)</f>
        <v>0</v>
      </c>
      <c r="BI259" s="162">
        <f>IF(N259="nulová",J259,0)</f>
        <v>0</v>
      </c>
      <c r="BJ259" s="17" t="s">
        <v>83</v>
      </c>
      <c r="BK259" s="162">
        <f>ROUND(I259*H259,2)</f>
        <v>0</v>
      </c>
      <c r="BL259" s="17" t="s">
        <v>166</v>
      </c>
      <c r="BM259" s="161" t="s">
        <v>437</v>
      </c>
    </row>
    <row r="260" spans="1:65" s="2" customFormat="1" ht="6.95" customHeight="1">
      <c r="A260" s="32"/>
      <c r="B260" s="47"/>
      <c r="C260" s="48"/>
      <c r="D260" s="48"/>
      <c r="E260" s="48"/>
      <c r="F260" s="48"/>
      <c r="G260" s="48"/>
      <c r="H260" s="48"/>
      <c r="I260" s="48"/>
      <c r="J260" s="48"/>
      <c r="K260" s="48"/>
      <c r="L260" s="33"/>
      <c r="M260" s="32"/>
      <c r="O260" s="32"/>
      <c r="P260" s="32"/>
      <c r="Q260" s="32"/>
      <c r="R260" s="32"/>
      <c r="S260" s="32"/>
      <c r="T260" s="32"/>
      <c r="U260" s="32"/>
      <c r="V260" s="32"/>
      <c r="W260" s="32"/>
      <c r="X260" s="32"/>
      <c r="Y260" s="32"/>
      <c r="Z260" s="32"/>
      <c r="AA260" s="32"/>
      <c r="AB260" s="32"/>
      <c r="AC260" s="32"/>
      <c r="AD260" s="32"/>
      <c r="AE260" s="32"/>
    </row>
  </sheetData>
  <autoFilter ref="C126:K259" xr:uid="{00000000-0009-0000-0000-000001000000}"/>
  <mergeCells count="12">
    <mergeCell ref="E119:H119"/>
    <mergeCell ref="L2:V2"/>
    <mergeCell ref="E85:H85"/>
    <mergeCell ref="E87:H87"/>
    <mergeCell ref="E89:H89"/>
    <mergeCell ref="E115:H115"/>
    <mergeCell ref="E117:H117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2:BM224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56" s="1" customFormat="1" ht="36.950000000000003" customHeight="1">
      <c r="L2" s="252" t="s">
        <v>5</v>
      </c>
      <c r="M2" s="237"/>
      <c r="N2" s="237"/>
      <c r="O2" s="237"/>
      <c r="P2" s="237"/>
      <c r="Q2" s="237"/>
      <c r="R2" s="237"/>
      <c r="S2" s="237"/>
      <c r="T2" s="237"/>
      <c r="U2" s="237"/>
      <c r="V2" s="237"/>
      <c r="AT2" s="17" t="s">
        <v>93</v>
      </c>
      <c r="AZ2" s="98" t="s">
        <v>438</v>
      </c>
      <c r="BA2" s="98" t="s">
        <v>1</v>
      </c>
      <c r="BB2" s="98" t="s">
        <v>1</v>
      </c>
      <c r="BC2" s="98" t="s">
        <v>218</v>
      </c>
      <c r="BD2" s="98" t="s">
        <v>85</v>
      </c>
    </row>
    <row r="3" spans="1:56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85</v>
      </c>
      <c r="AZ3" s="98" t="s">
        <v>116</v>
      </c>
      <c r="BA3" s="98" t="s">
        <v>1</v>
      </c>
      <c r="BB3" s="98" t="s">
        <v>1</v>
      </c>
      <c r="BC3" s="98" t="s">
        <v>218</v>
      </c>
      <c r="BD3" s="98" t="s">
        <v>85</v>
      </c>
    </row>
    <row r="4" spans="1:56" s="1" customFormat="1" ht="24.95" customHeight="1">
      <c r="B4" s="20"/>
      <c r="D4" s="21" t="s">
        <v>113</v>
      </c>
      <c r="L4" s="20"/>
      <c r="M4" s="99" t="s">
        <v>10</v>
      </c>
      <c r="AT4" s="17" t="s">
        <v>3</v>
      </c>
      <c r="AZ4" s="98" t="s">
        <v>120</v>
      </c>
      <c r="BA4" s="98" t="s">
        <v>1</v>
      </c>
      <c r="BB4" s="98" t="s">
        <v>1</v>
      </c>
      <c r="BC4" s="98" t="s">
        <v>439</v>
      </c>
      <c r="BD4" s="98" t="s">
        <v>85</v>
      </c>
    </row>
    <row r="5" spans="1:56" s="1" customFormat="1" ht="6.95" customHeight="1">
      <c r="B5" s="20"/>
      <c r="L5" s="20"/>
      <c r="AZ5" s="98" t="s">
        <v>440</v>
      </c>
      <c r="BA5" s="98" t="s">
        <v>1</v>
      </c>
      <c r="BB5" s="98" t="s">
        <v>1</v>
      </c>
      <c r="BC5" s="98" t="s">
        <v>441</v>
      </c>
      <c r="BD5" s="98" t="s">
        <v>85</v>
      </c>
    </row>
    <row r="6" spans="1:56" s="1" customFormat="1" ht="12" customHeight="1">
      <c r="B6" s="20"/>
      <c r="D6" s="27" t="s">
        <v>16</v>
      </c>
      <c r="L6" s="20"/>
      <c r="AZ6" s="98" t="s">
        <v>442</v>
      </c>
      <c r="BA6" s="98" t="s">
        <v>1</v>
      </c>
      <c r="BB6" s="98" t="s">
        <v>1</v>
      </c>
      <c r="BC6" s="98" t="s">
        <v>443</v>
      </c>
      <c r="BD6" s="98" t="s">
        <v>85</v>
      </c>
    </row>
    <row r="7" spans="1:56" s="1" customFormat="1" ht="16.5" customHeight="1">
      <c r="B7" s="20"/>
      <c r="E7" s="253" t="str">
        <f>'Rekapitulace stavby'!K6</f>
        <v>Společný pás pro cyklisty a chodce ul. M.Alše - I.etapa</v>
      </c>
      <c r="F7" s="254"/>
      <c r="G7" s="254"/>
      <c r="H7" s="254"/>
      <c r="L7" s="20"/>
      <c r="AZ7" s="98" t="s">
        <v>126</v>
      </c>
      <c r="BA7" s="98" t="s">
        <v>1</v>
      </c>
      <c r="BB7" s="98" t="s">
        <v>1</v>
      </c>
      <c r="BC7" s="98" t="s">
        <v>444</v>
      </c>
      <c r="BD7" s="98" t="s">
        <v>85</v>
      </c>
    </row>
    <row r="8" spans="1:56" s="1" customFormat="1" ht="12" customHeight="1">
      <c r="B8" s="20"/>
      <c r="D8" s="27" t="s">
        <v>122</v>
      </c>
      <c r="L8" s="20"/>
      <c r="AZ8" s="98" t="s">
        <v>445</v>
      </c>
      <c r="BA8" s="98" t="s">
        <v>1</v>
      </c>
      <c r="BB8" s="98" t="s">
        <v>1</v>
      </c>
      <c r="BC8" s="98" t="s">
        <v>446</v>
      </c>
      <c r="BD8" s="98" t="s">
        <v>85</v>
      </c>
    </row>
    <row r="9" spans="1:56" s="2" customFormat="1" ht="16.5" customHeight="1">
      <c r="A9" s="32"/>
      <c r="B9" s="33"/>
      <c r="C9" s="32"/>
      <c r="D9" s="32"/>
      <c r="E9" s="253" t="s">
        <v>125</v>
      </c>
      <c r="F9" s="255"/>
      <c r="G9" s="255"/>
      <c r="H9" s="255"/>
      <c r="I9" s="32"/>
      <c r="J9" s="32"/>
      <c r="K9" s="32"/>
      <c r="L9" s="4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Z9" s="98" t="s">
        <v>447</v>
      </c>
      <c r="BA9" s="98" t="s">
        <v>1</v>
      </c>
      <c r="BB9" s="98" t="s">
        <v>1</v>
      </c>
      <c r="BC9" s="98" t="s">
        <v>448</v>
      </c>
      <c r="BD9" s="98" t="s">
        <v>85</v>
      </c>
    </row>
    <row r="10" spans="1:56" s="2" customFormat="1" ht="12" customHeight="1">
      <c r="A10" s="32"/>
      <c r="B10" s="33"/>
      <c r="C10" s="32"/>
      <c r="D10" s="27" t="s">
        <v>128</v>
      </c>
      <c r="E10" s="32"/>
      <c r="F10" s="32"/>
      <c r="G10" s="32"/>
      <c r="H10" s="32"/>
      <c r="I10" s="32"/>
      <c r="J10" s="32"/>
      <c r="K10" s="32"/>
      <c r="L10" s="4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56" s="2" customFormat="1" ht="16.5" customHeight="1">
      <c r="A11" s="32"/>
      <c r="B11" s="33"/>
      <c r="C11" s="32"/>
      <c r="D11" s="32"/>
      <c r="E11" s="210" t="s">
        <v>449</v>
      </c>
      <c r="F11" s="255"/>
      <c r="G11" s="255"/>
      <c r="H11" s="255"/>
      <c r="I11" s="32"/>
      <c r="J11" s="32"/>
      <c r="K11" s="32"/>
      <c r="L11" s="4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56" s="2" customFormat="1" ht="11.25">
      <c r="A12" s="32"/>
      <c r="B12" s="33"/>
      <c r="C12" s="32"/>
      <c r="D12" s="32"/>
      <c r="E12" s="32"/>
      <c r="F12" s="32"/>
      <c r="G12" s="32"/>
      <c r="H12" s="32"/>
      <c r="I12" s="32"/>
      <c r="J12" s="32"/>
      <c r="K12" s="32"/>
      <c r="L12" s="4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56" s="2" customFormat="1" ht="12" customHeight="1">
      <c r="A13" s="32"/>
      <c r="B13" s="33"/>
      <c r="C13" s="32"/>
      <c r="D13" s="27" t="s">
        <v>18</v>
      </c>
      <c r="E13" s="32"/>
      <c r="F13" s="25" t="s">
        <v>1</v>
      </c>
      <c r="G13" s="32"/>
      <c r="H13" s="32"/>
      <c r="I13" s="27" t="s">
        <v>19</v>
      </c>
      <c r="J13" s="25" t="s">
        <v>1</v>
      </c>
      <c r="K13" s="32"/>
      <c r="L13" s="4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56" s="2" customFormat="1" ht="12" customHeight="1">
      <c r="A14" s="32"/>
      <c r="B14" s="33"/>
      <c r="C14" s="32"/>
      <c r="D14" s="27" t="s">
        <v>20</v>
      </c>
      <c r="E14" s="32"/>
      <c r="F14" s="25" t="s">
        <v>21</v>
      </c>
      <c r="G14" s="32"/>
      <c r="H14" s="32"/>
      <c r="I14" s="27" t="s">
        <v>22</v>
      </c>
      <c r="J14" s="55" t="str">
        <f>'Rekapitulace stavby'!AN8</f>
        <v>13. 9. 2021</v>
      </c>
      <c r="K14" s="32"/>
      <c r="L14" s="4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56" s="2" customFormat="1" ht="10.9" customHeight="1">
      <c r="A15" s="32"/>
      <c r="B15" s="33"/>
      <c r="C15" s="32"/>
      <c r="D15" s="32"/>
      <c r="E15" s="32"/>
      <c r="F15" s="32"/>
      <c r="G15" s="32"/>
      <c r="H15" s="32"/>
      <c r="I15" s="32"/>
      <c r="J15" s="32"/>
      <c r="K15" s="32"/>
      <c r="L15" s="4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56" s="2" customFormat="1" ht="12" customHeight="1">
      <c r="A16" s="32"/>
      <c r="B16" s="33"/>
      <c r="C16" s="32"/>
      <c r="D16" s="27" t="s">
        <v>24</v>
      </c>
      <c r="E16" s="32"/>
      <c r="F16" s="32"/>
      <c r="G16" s="32"/>
      <c r="H16" s="32"/>
      <c r="I16" s="27" t="s">
        <v>25</v>
      </c>
      <c r="J16" s="25" t="s">
        <v>1</v>
      </c>
      <c r="K16" s="32"/>
      <c r="L16" s="4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8" customHeight="1">
      <c r="A17" s="32"/>
      <c r="B17" s="33"/>
      <c r="C17" s="32"/>
      <c r="D17" s="32"/>
      <c r="E17" s="25" t="s">
        <v>26</v>
      </c>
      <c r="F17" s="32"/>
      <c r="G17" s="32"/>
      <c r="H17" s="32"/>
      <c r="I17" s="27" t="s">
        <v>27</v>
      </c>
      <c r="J17" s="25" t="s">
        <v>1</v>
      </c>
      <c r="K17" s="32"/>
      <c r="L17" s="4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6.95" customHeight="1">
      <c r="A18" s="32"/>
      <c r="B18" s="33"/>
      <c r="C18" s="32"/>
      <c r="D18" s="32"/>
      <c r="E18" s="32"/>
      <c r="F18" s="32"/>
      <c r="G18" s="32"/>
      <c r="H18" s="32"/>
      <c r="I18" s="32"/>
      <c r="J18" s="32"/>
      <c r="K18" s="32"/>
      <c r="L18" s="4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12" customHeight="1">
      <c r="A19" s="32"/>
      <c r="B19" s="33"/>
      <c r="C19" s="32"/>
      <c r="D19" s="27" t="s">
        <v>28</v>
      </c>
      <c r="E19" s="32"/>
      <c r="F19" s="32"/>
      <c r="G19" s="32"/>
      <c r="H19" s="32"/>
      <c r="I19" s="27" t="s">
        <v>25</v>
      </c>
      <c r="J19" s="28" t="str">
        <f>'Rekapitulace stavby'!AN13</f>
        <v>Vyplň údaj</v>
      </c>
      <c r="K19" s="32"/>
      <c r="L19" s="4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8" customHeight="1">
      <c r="A20" s="32"/>
      <c r="B20" s="33"/>
      <c r="C20" s="32"/>
      <c r="D20" s="32"/>
      <c r="E20" s="256" t="str">
        <f>'Rekapitulace stavby'!E14</f>
        <v>Vyplň údaj</v>
      </c>
      <c r="F20" s="236"/>
      <c r="G20" s="236"/>
      <c r="H20" s="236"/>
      <c r="I20" s="27" t="s">
        <v>27</v>
      </c>
      <c r="J20" s="28" t="str">
        <f>'Rekapitulace stavby'!AN14</f>
        <v>Vyplň údaj</v>
      </c>
      <c r="K20" s="32"/>
      <c r="L20" s="4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6.95" customHeight="1">
      <c r="A21" s="32"/>
      <c r="B21" s="33"/>
      <c r="C21" s="32"/>
      <c r="D21" s="32"/>
      <c r="E21" s="32"/>
      <c r="F21" s="32"/>
      <c r="G21" s="32"/>
      <c r="H21" s="32"/>
      <c r="I21" s="32"/>
      <c r="J21" s="32"/>
      <c r="K21" s="32"/>
      <c r="L21" s="4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12" customHeight="1">
      <c r="A22" s="32"/>
      <c r="B22" s="33"/>
      <c r="C22" s="32"/>
      <c r="D22" s="27" t="s">
        <v>30</v>
      </c>
      <c r="E22" s="32"/>
      <c r="F22" s="32"/>
      <c r="G22" s="32"/>
      <c r="H22" s="32"/>
      <c r="I22" s="27" t="s">
        <v>25</v>
      </c>
      <c r="J22" s="25" t="s">
        <v>1</v>
      </c>
      <c r="K22" s="32"/>
      <c r="L22" s="4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8" customHeight="1">
      <c r="A23" s="32"/>
      <c r="B23" s="33"/>
      <c r="C23" s="32"/>
      <c r="D23" s="32"/>
      <c r="E23" s="25" t="s">
        <v>31</v>
      </c>
      <c r="F23" s="32"/>
      <c r="G23" s="32"/>
      <c r="H23" s="32"/>
      <c r="I23" s="27" t="s">
        <v>27</v>
      </c>
      <c r="J23" s="25" t="s">
        <v>1</v>
      </c>
      <c r="K23" s="32"/>
      <c r="L23" s="4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6.95" customHeight="1">
      <c r="A24" s="32"/>
      <c r="B24" s="33"/>
      <c r="C24" s="32"/>
      <c r="D24" s="32"/>
      <c r="E24" s="32"/>
      <c r="F24" s="32"/>
      <c r="G24" s="32"/>
      <c r="H24" s="32"/>
      <c r="I24" s="32"/>
      <c r="J24" s="32"/>
      <c r="K24" s="32"/>
      <c r="L24" s="4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12" customHeight="1">
      <c r="A25" s="32"/>
      <c r="B25" s="33"/>
      <c r="C25" s="32"/>
      <c r="D25" s="27" t="s">
        <v>33</v>
      </c>
      <c r="E25" s="32"/>
      <c r="F25" s="32"/>
      <c r="G25" s="32"/>
      <c r="H25" s="32"/>
      <c r="I25" s="27" t="s">
        <v>25</v>
      </c>
      <c r="J25" s="25" t="s">
        <v>1</v>
      </c>
      <c r="K25" s="32"/>
      <c r="L25" s="4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8" customHeight="1">
      <c r="A26" s="32"/>
      <c r="B26" s="33"/>
      <c r="C26" s="32"/>
      <c r="D26" s="32"/>
      <c r="E26" s="25" t="s">
        <v>34</v>
      </c>
      <c r="F26" s="32"/>
      <c r="G26" s="32"/>
      <c r="H26" s="32"/>
      <c r="I26" s="27" t="s">
        <v>27</v>
      </c>
      <c r="J26" s="25" t="s">
        <v>1</v>
      </c>
      <c r="K26" s="32"/>
      <c r="L26" s="4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2" customFormat="1" ht="6.95" customHeight="1">
      <c r="A27" s="32"/>
      <c r="B27" s="33"/>
      <c r="C27" s="32"/>
      <c r="D27" s="32"/>
      <c r="E27" s="32"/>
      <c r="F27" s="32"/>
      <c r="G27" s="32"/>
      <c r="H27" s="32"/>
      <c r="I27" s="32"/>
      <c r="J27" s="32"/>
      <c r="K27" s="32"/>
      <c r="L27" s="4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</row>
    <row r="28" spans="1:31" s="2" customFormat="1" ht="12" customHeight="1">
      <c r="A28" s="32"/>
      <c r="B28" s="33"/>
      <c r="C28" s="32"/>
      <c r="D28" s="27" t="s">
        <v>35</v>
      </c>
      <c r="E28" s="32"/>
      <c r="F28" s="32"/>
      <c r="G28" s="32"/>
      <c r="H28" s="32"/>
      <c r="I28" s="32"/>
      <c r="J28" s="32"/>
      <c r="K28" s="32"/>
      <c r="L28" s="4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8" customFormat="1" ht="16.5" customHeight="1">
      <c r="A29" s="100"/>
      <c r="B29" s="101"/>
      <c r="C29" s="100"/>
      <c r="D29" s="100"/>
      <c r="E29" s="241" t="s">
        <v>1</v>
      </c>
      <c r="F29" s="241"/>
      <c r="G29" s="241"/>
      <c r="H29" s="241"/>
      <c r="I29" s="100"/>
      <c r="J29" s="100"/>
      <c r="K29" s="100"/>
      <c r="L29" s="102"/>
      <c r="S29" s="100"/>
      <c r="T29" s="100"/>
      <c r="U29" s="100"/>
      <c r="V29" s="100"/>
      <c r="W29" s="100"/>
      <c r="X29" s="100"/>
      <c r="Y29" s="100"/>
      <c r="Z29" s="100"/>
      <c r="AA29" s="100"/>
      <c r="AB29" s="100"/>
      <c r="AC29" s="100"/>
      <c r="AD29" s="100"/>
      <c r="AE29" s="100"/>
    </row>
    <row r="30" spans="1:31" s="2" customFormat="1" ht="6.95" customHeight="1">
      <c r="A30" s="32"/>
      <c r="B30" s="33"/>
      <c r="C30" s="32"/>
      <c r="D30" s="32"/>
      <c r="E30" s="32"/>
      <c r="F30" s="32"/>
      <c r="G30" s="32"/>
      <c r="H30" s="32"/>
      <c r="I30" s="32"/>
      <c r="J30" s="32"/>
      <c r="K30" s="32"/>
      <c r="L30" s="4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5" customHeight="1">
      <c r="A31" s="32"/>
      <c r="B31" s="33"/>
      <c r="C31" s="32"/>
      <c r="D31" s="66"/>
      <c r="E31" s="66"/>
      <c r="F31" s="66"/>
      <c r="G31" s="66"/>
      <c r="H31" s="66"/>
      <c r="I31" s="66"/>
      <c r="J31" s="66"/>
      <c r="K31" s="66"/>
      <c r="L31" s="4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25.35" customHeight="1">
      <c r="A32" s="32"/>
      <c r="B32" s="33"/>
      <c r="C32" s="32"/>
      <c r="D32" s="103" t="s">
        <v>36</v>
      </c>
      <c r="E32" s="32"/>
      <c r="F32" s="32"/>
      <c r="G32" s="32"/>
      <c r="H32" s="32"/>
      <c r="I32" s="32"/>
      <c r="J32" s="71">
        <f>ROUND(J128, 2)</f>
        <v>0</v>
      </c>
      <c r="K32" s="32"/>
      <c r="L32" s="42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6.95" customHeight="1">
      <c r="A33" s="32"/>
      <c r="B33" s="33"/>
      <c r="C33" s="32"/>
      <c r="D33" s="66"/>
      <c r="E33" s="66"/>
      <c r="F33" s="66"/>
      <c r="G33" s="66"/>
      <c r="H33" s="66"/>
      <c r="I33" s="66"/>
      <c r="J33" s="66"/>
      <c r="K33" s="66"/>
      <c r="L33" s="42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>
      <c r="A34" s="32"/>
      <c r="B34" s="33"/>
      <c r="C34" s="32"/>
      <c r="D34" s="32"/>
      <c r="E34" s="32"/>
      <c r="F34" s="36" t="s">
        <v>38</v>
      </c>
      <c r="G34" s="32"/>
      <c r="H34" s="32"/>
      <c r="I34" s="36" t="s">
        <v>37</v>
      </c>
      <c r="J34" s="36" t="s">
        <v>39</v>
      </c>
      <c r="K34" s="32"/>
      <c r="L34" s="4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customHeight="1">
      <c r="A35" s="32"/>
      <c r="B35" s="33"/>
      <c r="C35" s="32"/>
      <c r="D35" s="104" t="s">
        <v>40</v>
      </c>
      <c r="E35" s="27" t="s">
        <v>41</v>
      </c>
      <c r="F35" s="105">
        <f>ROUND((SUM(BE128:BE223)),  2)</f>
        <v>0</v>
      </c>
      <c r="G35" s="32"/>
      <c r="H35" s="32"/>
      <c r="I35" s="106">
        <v>0.21</v>
      </c>
      <c r="J35" s="105">
        <f>ROUND(((SUM(BE128:BE223))*I35),  2)</f>
        <v>0</v>
      </c>
      <c r="K35" s="32"/>
      <c r="L35" s="42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customHeight="1">
      <c r="A36" s="32"/>
      <c r="B36" s="33"/>
      <c r="C36" s="32"/>
      <c r="D36" s="32"/>
      <c r="E36" s="27" t="s">
        <v>42</v>
      </c>
      <c r="F36" s="105">
        <f>ROUND((SUM(BF128:BF223)),  2)</f>
        <v>0</v>
      </c>
      <c r="G36" s="32"/>
      <c r="H36" s="32"/>
      <c r="I36" s="106">
        <v>0.15</v>
      </c>
      <c r="J36" s="105">
        <f>ROUND(((SUM(BF128:BF223))*I36),  2)</f>
        <v>0</v>
      </c>
      <c r="K36" s="32"/>
      <c r="L36" s="4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>
      <c r="A37" s="32"/>
      <c r="B37" s="33"/>
      <c r="C37" s="32"/>
      <c r="D37" s="32"/>
      <c r="E37" s="27" t="s">
        <v>43</v>
      </c>
      <c r="F37" s="105">
        <f>ROUND((SUM(BG128:BG223)),  2)</f>
        <v>0</v>
      </c>
      <c r="G37" s="32"/>
      <c r="H37" s="32"/>
      <c r="I37" s="106">
        <v>0.21</v>
      </c>
      <c r="J37" s="105">
        <f>0</f>
        <v>0</v>
      </c>
      <c r="K37" s="32"/>
      <c r="L37" s="4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14.45" hidden="1" customHeight="1">
      <c r="A38" s="32"/>
      <c r="B38" s="33"/>
      <c r="C38" s="32"/>
      <c r="D38" s="32"/>
      <c r="E38" s="27" t="s">
        <v>44</v>
      </c>
      <c r="F38" s="105">
        <f>ROUND((SUM(BH128:BH223)),  2)</f>
        <v>0</v>
      </c>
      <c r="G38" s="32"/>
      <c r="H38" s="32"/>
      <c r="I38" s="106">
        <v>0.15</v>
      </c>
      <c r="J38" s="105">
        <f>0</f>
        <v>0</v>
      </c>
      <c r="K38" s="32"/>
      <c r="L38" s="4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14.45" hidden="1" customHeight="1">
      <c r="A39" s="32"/>
      <c r="B39" s="33"/>
      <c r="C39" s="32"/>
      <c r="D39" s="32"/>
      <c r="E39" s="27" t="s">
        <v>45</v>
      </c>
      <c r="F39" s="105">
        <f>ROUND((SUM(BI128:BI223)),  2)</f>
        <v>0</v>
      </c>
      <c r="G39" s="32"/>
      <c r="H39" s="32"/>
      <c r="I39" s="106">
        <v>0</v>
      </c>
      <c r="J39" s="105">
        <f>0</f>
        <v>0</v>
      </c>
      <c r="K39" s="32"/>
      <c r="L39" s="42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6.95" customHeight="1">
      <c r="A40" s="32"/>
      <c r="B40" s="33"/>
      <c r="C40" s="32"/>
      <c r="D40" s="32"/>
      <c r="E40" s="32"/>
      <c r="F40" s="32"/>
      <c r="G40" s="32"/>
      <c r="H40" s="32"/>
      <c r="I40" s="32"/>
      <c r="J40" s="32"/>
      <c r="K40" s="32"/>
      <c r="L40" s="42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2" customFormat="1" ht="25.35" customHeight="1">
      <c r="A41" s="32"/>
      <c r="B41" s="33"/>
      <c r="C41" s="107"/>
      <c r="D41" s="108" t="s">
        <v>46</v>
      </c>
      <c r="E41" s="60"/>
      <c r="F41" s="60"/>
      <c r="G41" s="109" t="s">
        <v>47</v>
      </c>
      <c r="H41" s="110" t="s">
        <v>48</v>
      </c>
      <c r="I41" s="60"/>
      <c r="J41" s="111">
        <f>SUM(J32:J39)</f>
        <v>0</v>
      </c>
      <c r="K41" s="112"/>
      <c r="L41" s="42"/>
      <c r="S41" s="32"/>
      <c r="T41" s="32"/>
      <c r="U41" s="32"/>
      <c r="V41" s="32"/>
      <c r="W41" s="32"/>
      <c r="X41" s="32"/>
      <c r="Y41" s="32"/>
      <c r="Z41" s="32"/>
      <c r="AA41" s="32"/>
      <c r="AB41" s="32"/>
      <c r="AC41" s="32"/>
      <c r="AD41" s="32"/>
      <c r="AE41" s="32"/>
    </row>
    <row r="42" spans="1:31" s="2" customFormat="1" ht="14.45" customHeight="1">
      <c r="A42" s="32"/>
      <c r="B42" s="33"/>
      <c r="C42" s="32"/>
      <c r="D42" s="32"/>
      <c r="E42" s="32"/>
      <c r="F42" s="32"/>
      <c r="G42" s="32"/>
      <c r="H42" s="32"/>
      <c r="I42" s="32"/>
      <c r="J42" s="32"/>
      <c r="K42" s="32"/>
      <c r="L42" s="42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42"/>
      <c r="D50" s="43" t="s">
        <v>49</v>
      </c>
      <c r="E50" s="44"/>
      <c r="F50" s="44"/>
      <c r="G50" s="43" t="s">
        <v>50</v>
      </c>
      <c r="H50" s="44"/>
      <c r="I50" s="44"/>
      <c r="J50" s="44"/>
      <c r="K50" s="44"/>
      <c r="L50" s="42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 ht="12.75">
      <c r="A61" s="32"/>
      <c r="B61" s="33"/>
      <c r="C61" s="32"/>
      <c r="D61" s="45" t="s">
        <v>51</v>
      </c>
      <c r="E61" s="35"/>
      <c r="F61" s="113" t="s">
        <v>52</v>
      </c>
      <c r="G61" s="45" t="s">
        <v>51</v>
      </c>
      <c r="H61" s="35"/>
      <c r="I61" s="35"/>
      <c r="J61" s="114" t="s">
        <v>52</v>
      </c>
      <c r="K61" s="35"/>
      <c r="L61" s="42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 ht="12.75">
      <c r="A65" s="32"/>
      <c r="B65" s="33"/>
      <c r="C65" s="32"/>
      <c r="D65" s="43" t="s">
        <v>53</v>
      </c>
      <c r="E65" s="46"/>
      <c r="F65" s="46"/>
      <c r="G65" s="43" t="s">
        <v>54</v>
      </c>
      <c r="H65" s="46"/>
      <c r="I65" s="46"/>
      <c r="J65" s="46"/>
      <c r="K65" s="46"/>
      <c r="L65" s="42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 ht="12.75">
      <c r="A76" s="32"/>
      <c r="B76" s="33"/>
      <c r="C76" s="32"/>
      <c r="D76" s="45" t="s">
        <v>51</v>
      </c>
      <c r="E76" s="35"/>
      <c r="F76" s="113" t="s">
        <v>52</v>
      </c>
      <c r="G76" s="45" t="s">
        <v>51</v>
      </c>
      <c r="H76" s="35"/>
      <c r="I76" s="35"/>
      <c r="J76" s="114" t="s">
        <v>52</v>
      </c>
      <c r="K76" s="35"/>
      <c r="L76" s="4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45" customHeight="1">
      <c r="A77" s="32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2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31" s="2" customFormat="1" ht="6.95" customHeight="1">
      <c r="A81" s="32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42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31" s="2" customFormat="1" ht="24.95" customHeight="1">
      <c r="A82" s="32"/>
      <c r="B82" s="33"/>
      <c r="C82" s="21" t="s">
        <v>132</v>
      </c>
      <c r="D82" s="32"/>
      <c r="E82" s="32"/>
      <c r="F82" s="32"/>
      <c r="G82" s="32"/>
      <c r="H82" s="32"/>
      <c r="I82" s="32"/>
      <c r="J82" s="32"/>
      <c r="K82" s="32"/>
      <c r="L82" s="4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31" s="2" customFormat="1" ht="6.95" customHeight="1">
      <c r="A83" s="32"/>
      <c r="B83" s="33"/>
      <c r="C83" s="32"/>
      <c r="D83" s="32"/>
      <c r="E83" s="32"/>
      <c r="F83" s="32"/>
      <c r="G83" s="32"/>
      <c r="H83" s="32"/>
      <c r="I83" s="32"/>
      <c r="J83" s="32"/>
      <c r="K83" s="32"/>
      <c r="L83" s="4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31" s="2" customFormat="1" ht="12" customHeight="1">
      <c r="A84" s="32"/>
      <c r="B84" s="33"/>
      <c r="C84" s="27" t="s">
        <v>16</v>
      </c>
      <c r="D84" s="32"/>
      <c r="E84" s="32"/>
      <c r="F84" s="32"/>
      <c r="G84" s="32"/>
      <c r="H84" s="32"/>
      <c r="I84" s="32"/>
      <c r="J84" s="32"/>
      <c r="K84" s="32"/>
      <c r="L84" s="42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31" s="2" customFormat="1" ht="16.5" customHeight="1">
      <c r="A85" s="32"/>
      <c r="B85" s="33"/>
      <c r="C85" s="32"/>
      <c r="D85" s="32"/>
      <c r="E85" s="253" t="str">
        <f>E7</f>
        <v>Společný pás pro cyklisty a chodce ul. M.Alše - I.etapa</v>
      </c>
      <c r="F85" s="254"/>
      <c r="G85" s="254"/>
      <c r="H85" s="254"/>
      <c r="I85" s="32"/>
      <c r="J85" s="32"/>
      <c r="K85" s="32"/>
      <c r="L85" s="42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31" s="1" customFormat="1" ht="12" customHeight="1">
      <c r="B86" s="20"/>
      <c r="C86" s="27" t="s">
        <v>122</v>
      </c>
      <c r="L86" s="20"/>
    </row>
    <row r="87" spans="1:31" s="2" customFormat="1" ht="16.5" customHeight="1">
      <c r="A87" s="32"/>
      <c r="B87" s="33"/>
      <c r="C87" s="32"/>
      <c r="D87" s="32"/>
      <c r="E87" s="253" t="s">
        <v>125</v>
      </c>
      <c r="F87" s="255"/>
      <c r="G87" s="255"/>
      <c r="H87" s="255"/>
      <c r="I87" s="32"/>
      <c r="J87" s="32"/>
      <c r="K87" s="32"/>
      <c r="L87" s="4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31" s="2" customFormat="1" ht="12" customHeight="1">
      <c r="A88" s="32"/>
      <c r="B88" s="33"/>
      <c r="C88" s="27" t="s">
        <v>128</v>
      </c>
      <c r="D88" s="32"/>
      <c r="E88" s="32"/>
      <c r="F88" s="32"/>
      <c r="G88" s="32"/>
      <c r="H88" s="32"/>
      <c r="I88" s="32"/>
      <c r="J88" s="32"/>
      <c r="K88" s="32"/>
      <c r="L88" s="4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31" s="2" customFormat="1" ht="16.5" customHeight="1">
      <c r="A89" s="32"/>
      <c r="B89" s="33"/>
      <c r="C89" s="32"/>
      <c r="D89" s="32"/>
      <c r="E89" s="210" t="str">
        <f>E11</f>
        <v>002 - SO 301 Dešťová kanalizace</v>
      </c>
      <c r="F89" s="255"/>
      <c r="G89" s="255"/>
      <c r="H89" s="255"/>
      <c r="I89" s="32"/>
      <c r="J89" s="32"/>
      <c r="K89" s="32"/>
      <c r="L89" s="4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31" s="2" customFormat="1" ht="6.95" customHeight="1">
      <c r="A90" s="32"/>
      <c r="B90" s="33"/>
      <c r="C90" s="32"/>
      <c r="D90" s="32"/>
      <c r="E90" s="32"/>
      <c r="F90" s="32"/>
      <c r="G90" s="32"/>
      <c r="H90" s="32"/>
      <c r="I90" s="32"/>
      <c r="J90" s="32"/>
      <c r="K90" s="32"/>
      <c r="L90" s="4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31" s="2" customFormat="1" ht="12" customHeight="1">
      <c r="A91" s="32"/>
      <c r="B91" s="33"/>
      <c r="C91" s="27" t="s">
        <v>20</v>
      </c>
      <c r="D91" s="32"/>
      <c r="E91" s="32"/>
      <c r="F91" s="25" t="str">
        <f>F14</f>
        <v>Valašské Meziříčí</v>
      </c>
      <c r="G91" s="32"/>
      <c r="H91" s="32"/>
      <c r="I91" s="27" t="s">
        <v>22</v>
      </c>
      <c r="J91" s="55" t="str">
        <f>IF(J14="","",J14)</f>
        <v>13. 9. 2021</v>
      </c>
      <c r="K91" s="32"/>
      <c r="L91" s="4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31" s="2" customFormat="1" ht="6.95" customHeight="1">
      <c r="A92" s="32"/>
      <c r="B92" s="33"/>
      <c r="C92" s="32"/>
      <c r="D92" s="32"/>
      <c r="E92" s="32"/>
      <c r="F92" s="32"/>
      <c r="G92" s="32"/>
      <c r="H92" s="32"/>
      <c r="I92" s="32"/>
      <c r="J92" s="32"/>
      <c r="K92" s="32"/>
      <c r="L92" s="42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31" s="2" customFormat="1" ht="15.2" customHeight="1">
      <c r="A93" s="32"/>
      <c r="B93" s="33"/>
      <c r="C93" s="27" t="s">
        <v>24</v>
      </c>
      <c r="D93" s="32"/>
      <c r="E93" s="32"/>
      <c r="F93" s="25" t="str">
        <f>E17</f>
        <v>Město Valašské Meziříčí</v>
      </c>
      <c r="G93" s="32"/>
      <c r="H93" s="32"/>
      <c r="I93" s="27" t="s">
        <v>30</v>
      </c>
      <c r="J93" s="30" t="str">
        <f>E23</f>
        <v>Ing.Pavel Čunek</v>
      </c>
      <c r="K93" s="32"/>
      <c r="L93" s="4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31" s="2" customFormat="1" ht="15.2" customHeight="1">
      <c r="A94" s="32"/>
      <c r="B94" s="33"/>
      <c r="C94" s="27" t="s">
        <v>28</v>
      </c>
      <c r="D94" s="32"/>
      <c r="E94" s="32"/>
      <c r="F94" s="25" t="str">
        <f>IF(E20="","",E20)</f>
        <v>Vyplň údaj</v>
      </c>
      <c r="G94" s="32"/>
      <c r="H94" s="32"/>
      <c r="I94" s="27" t="s">
        <v>33</v>
      </c>
      <c r="J94" s="30" t="str">
        <f>E26</f>
        <v>Fajfrová Irena</v>
      </c>
      <c r="K94" s="32"/>
      <c r="L94" s="42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31" s="2" customFormat="1" ht="10.35" customHeight="1">
      <c r="A95" s="32"/>
      <c r="B95" s="33"/>
      <c r="C95" s="32"/>
      <c r="D95" s="32"/>
      <c r="E95" s="32"/>
      <c r="F95" s="32"/>
      <c r="G95" s="32"/>
      <c r="H95" s="32"/>
      <c r="I95" s="32"/>
      <c r="J95" s="32"/>
      <c r="K95" s="32"/>
      <c r="L95" s="42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31" s="2" customFormat="1" ht="29.25" customHeight="1">
      <c r="A96" s="32"/>
      <c r="B96" s="33"/>
      <c r="C96" s="115" t="s">
        <v>133</v>
      </c>
      <c r="D96" s="107"/>
      <c r="E96" s="107"/>
      <c r="F96" s="107"/>
      <c r="G96" s="107"/>
      <c r="H96" s="107"/>
      <c r="I96" s="107"/>
      <c r="J96" s="116" t="s">
        <v>134</v>
      </c>
      <c r="K96" s="107"/>
      <c r="L96" s="42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</row>
    <row r="97" spans="1:47" s="2" customFormat="1" ht="10.35" customHeight="1">
      <c r="A97" s="32"/>
      <c r="B97" s="33"/>
      <c r="C97" s="32"/>
      <c r="D97" s="32"/>
      <c r="E97" s="32"/>
      <c r="F97" s="32"/>
      <c r="G97" s="32"/>
      <c r="H97" s="32"/>
      <c r="I97" s="32"/>
      <c r="J97" s="32"/>
      <c r="K97" s="32"/>
      <c r="L97" s="42"/>
      <c r="S97" s="32"/>
      <c r="T97" s="32"/>
      <c r="U97" s="32"/>
      <c r="V97" s="32"/>
      <c r="W97" s="32"/>
      <c r="X97" s="32"/>
      <c r="Y97" s="32"/>
      <c r="Z97" s="32"/>
      <c r="AA97" s="32"/>
      <c r="AB97" s="32"/>
      <c r="AC97" s="32"/>
      <c r="AD97" s="32"/>
      <c r="AE97" s="32"/>
    </row>
    <row r="98" spans="1:47" s="2" customFormat="1" ht="22.9" customHeight="1">
      <c r="A98" s="32"/>
      <c r="B98" s="33"/>
      <c r="C98" s="117" t="s">
        <v>135</v>
      </c>
      <c r="D98" s="32"/>
      <c r="E98" s="32"/>
      <c r="F98" s="32"/>
      <c r="G98" s="32"/>
      <c r="H98" s="32"/>
      <c r="I98" s="32"/>
      <c r="J98" s="71">
        <f>J128</f>
        <v>0</v>
      </c>
      <c r="K98" s="32"/>
      <c r="L98" s="42"/>
      <c r="S98" s="32"/>
      <c r="T98" s="32"/>
      <c r="U98" s="32"/>
      <c r="V98" s="32"/>
      <c r="W98" s="32"/>
      <c r="X98" s="32"/>
      <c r="Y98" s="32"/>
      <c r="Z98" s="32"/>
      <c r="AA98" s="32"/>
      <c r="AB98" s="32"/>
      <c r="AC98" s="32"/>
      <c r="AD98" s="32"/>
      <c r="AE98" s="32"/>
      <c r="AU98" s="17" t="s">
        <v>136</v>
      </c>
    </row>
    <row r="99" spans="1:47" s="9" customFormat="1" ht="24.95" customHeight="1">
      <c r="B99" s="118"/>
      <c r="D99" s="119" t="s">
        <v>137</v>
      </c>
      <c r="E99" s="120"/>
      <c r="F99" s="120"/>
      <c r="G99" s="120"/>
      <c r="H99" s="120"/>
      <c r="I99" s="120"/>
      <c r="J99" s="121">
        <f>J129</f>
        <v>0</v>
      </c>
      <c r="L99" s="118"/>
    </row>
    <row r="100" spans="1:47" s="10" customFormat="1" ht="19.899999999999999" customHeight="1">
      <c r="B100" s="122"/>
      <c r="D100" s="123" t="s">
        <v>138</v>
      </c>
      <c r="E100" s="124"/>
      <c r="F100" s="124"/>
      <c r="G100" s="124"/>
      <c r="H100" s="124"/>
      <c r="I100" s="124"/>
      <c r="J100" s="125">
        <f>J130</f>
        <v>0</v>
      </c>
      <c r="L100" s="122"/>
    </row>
    <row r="101" spans="1:47" s="10" customFormat="1" ht="19.899999999999999" customHeight="1">
      <c r="B101" s="122"/>
      <c r="D101" s="123" t="s">
        <v>139</v>
      </c>
      <c r="E101" s="124"/>
      <c r="F101" s="124"/>
      <c r="G101" s="124"/>
      <c r="H101" s="124"/>
      <c r="I101" s="124"/>
      <c r="J101" s="125">
        <f>J178</f>
        <v>0</v>
      </c>
      <c r="L101" s="122"/>
    </row>
    <row r="102" spans="1:47" s="10" customFormat="1" ht="19.899999999999999" customHeight="1">
      <c r="B102" s="122"/>
      <c r="D102" s="123" t="s">
        <v>140</v>
      </c>
      <c r="E102" s="124"/>
      <c r="F102" s="124"/>
      <c r="G102" s="124"/>
      <c r="H102" s="124"/>
      <c r="I102" s="124"/>
      <c r="J102" s="125">
        <f>J182</f>
        <v>0</v>
      </c>
      <c r="L102" s="122"/>
    </row>
    <row r="103" spans="1:47" s="10" customFormat="1" ht="19.899999999999999" customHeight="1">
      <c r="B103" s="122"/>
      <c r="D103" s="123" t="s">
        <v>450</v>
      </c>
      <c r="E103" s="124"/>
      <c r="F103" s="124"/>
      <c r="G103" s="124"/>
      <c r="H103" s="124"/>
      <c r="I103" s="124"/>
      <c r="J103" s="125">
        <f>J195</f>
        <v>0</v>
      </c>
      <c r="L103" s="122"/>
    </row>
    <row r="104" spans="1:47" s="10" customFormat="1" ht="19.899999999999999" customHeight="1">
      <c r="B104" s="122"/>
      <c r="D104" s="123" t="s">
        <v>141</v>
      </c>
      <c r="E104" s="124"/>
      <c r="F104" s="124"/>
      <c r="G104" s="124"/>
      <c r="H104" s="124"/>
      <c r="I104" s="124"/>
      <c r="J104" s="125">
        <f>J212</f>
        <v>0</v>
      </c>
      <c r="L104" s="122"/>
    </row>
    <row r="105" spans="1:47" s="10" customFormat="1" ht="19.899999999999999" customHeight="1">
      <c r="B105" s="122"/>
      <c r="D105" s="123" t="s">
        <v>142</v>
      </c>
      <c r="E105" s="124"/>
      <c r="F105" s="124"/>
      <c r="G105" s="124"/>
      <c r="H105" s="124"/>
      <c r="I105" s="124"/>
      <c r="J105" s="125">
        <f>J215</f>
        <v>0</v>
      </c>
      <c r="L105" s="122"/>
    </row>
    <row r="106" spans="1:47" s="10" customFormat="1" ht="19.899999999999999" customHeight="1">
      <c r="B106" s="122"/>
      <c r="D106" s="123" t="s">
        <v>143</v>
      </c>
      <c r="E106" s="124"/>
      <c r="F106" s="124"/>
      <c r="G106" s="124"/>
      <c r="H106" s="124"/>
      <c r="I106" s="124"/>
      <c r="J106" s="125">
        <f>J222</f>
        <v>0</v>
      </c>
      <c r="L106" s="122"/>
    </row>
    <row r="107" spans="1:47" s="2" customFormat="1" ht="21.75" customHeight="1">
      <c r="A107" s="32"/>
      <c r="B107" s="33"/>
      <c r="C107" s="32"/>
      <c r="D107" s="32"/>
      <c r="E107" s="32"/>
      <c r="F107" s="32"/>
      <c r="G107" s="32"/>
      <c r="H107" s="32"/>
      <c r="I107" s="32"/>
      <c r="J107" s="32"/>
      <c r="K107" s="32"/>
      <c r="L107" s="42"/>
      <c r="S107" s="32"/>
      <c r="T107" s="32"/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</row>
    <row r="108" spans="1:47" s="2" customFormat="1" ht="6.95" customHeight="1">
      <c r="A108" s="32"/>
      <c r="B108" s="47"/>
      <c r="C108" s="48"/>
      <c r="D108" s="48"/>
      <c r="E108" s="48"/>
      <c r="F108" s="48"/>
      <c r="G108" s="48"/>
      <c r="H108" s="48"/>
      <c r="I108" s="48"/>
      <c r="J108" s="48"/>
      <c r="K108" s="48"/>
      <c r="L108" s="42"/>
      <c r="S108" s="32"/>
      <c r="T108" s="32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</row>
    <row r="112" spans="1:47" s="2" customFormat="1" ht="6.95" customHeight="1">
      <c r="A112" s="32"/>
      <c r="B112" s="49"/>
      <c r="C112" s="50"/>
      <c r="D112" s="50"/>
      <c r="E112" s="50"/>
      <c r="F112" s="50"/>
      <c r="G112" s="50"/>
      <c r="H112" s="50"/>
      <c r="I112" s="50"/>
      <c r="J112" s="50"/>
      <c r="K112" s="50"/>
      <c r="L112" s="42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pans="1:63" s="2" customFormat="1" ht="24.95" customHeight="1">
      <c r="A113" s="32"/>
      <c r="B113" s="33"/>
      <c r="C113" s="21" t="s">
        <v>144</v>
      </c>
      <c r="D113" s="32"/>
      <c r="E113" s="32"/>
      <c r="F113" s="32"/>
      <c r="G113" s="32"/>
      <c r="H113" s="32"/>
      <c r="I113" s="32"/>
      <c r="J113" s="32"/>
      <c r="K113" s="32"/>
      <c r="L113" s="42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pans="1:63" s="2" customFormat="1" ht="6.95" customHeight="1">
      <c r="A114" s="32"/>
      <c r="B114" s="33"/>
      <c r="C114" s="32"/>
      <c r="D114" s="32"/>
      <c r="E114" s="32"/>
      <c r="F114" s="32"/>
      <c r="G114" s="32"/>
      <c r="H114" s="32"/>
      <c r="I114" s="32"/>
      <c r="J114" s="32"/>
      <c r="K114" s="32"/>
      <c r="L114" s="42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pans="1:63" s="2" customFormat="1" ht="12" customHeight="1">
      <c r="A115" s="32"/>
      <c r="B115" s="33"/>
      <c r="C115" s="27" t="s">
        <v>16</v>
      </c>
      <c r="D115" s="32"/>
      <c r="E115" s="32"/>
      <c r="F115" s="32"/>
      <c r="G115" s="32"/>
      <c r="H115" s="32"/>
      <c r="I115" s="32"/>
      <c r="J115" s="32"/>
      <c r="K115" s="32"/>
      <c r="L115" s="42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</row>
    <row r="116" spans="1:63" s="2" customFormat="1" ht="16.5" customHeight="1">
      <c r="A116" s="32"/>
      <c r="B116" s="33"/>
      <c r="C116" s="32"/>
      <c r="D116" s="32"/>
      <c r="E116" s="253" t="str">
        <f>E7</f>
        <v>Společný pás pro cyklisty a chodce ul. M.Alše - I.etapa</v>
      </c>
      <c r="F116" s="254"/>
      <c r="G116" s="254"/>
      <c r="H116" s="254"/>
      <c r="I116" s="32"/>
      <c r="J116" s="32"/>
      <c r="K116" s="32"/>
      <c r="L116" s="42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</row>
    <row r="117" spans="1:63" s="1" customFormat="1" ht="12" customHeight="1">
      <c r="B117" s="20"/>
      <c r="C117" s="27" t="s">
        <v>122</v>
      </c>
      <c r="L117" s="20"/>
    </row>
    <row r="118" spans="1:63" s="2" customFormat="1" ht="16.5" customHeight="1">
      <c r="A118" s="32"/>
      <c r="B118" s="33"/>
      <c r="C118" s="32"/>
      <c r="D118" s="32"/>
      <c r="E118" s="253" t="s">
        <v>125</v>
      </c>
      <c r="F118" s="255"/>
      <c r="G118" s="255"/>
      <c r="H118" s="255"/>
      <c r="I118" s="32"/>
      <c r="J118" s="32"/>
      <c r="K118" s="32"/>
      <c r="L118" s="42"/>
      <c r="S118" s="32"/>
      <c r="T118" s="32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</row>
    <row r="119" spans="1:63" s="2" customFormat="1" ht="12" customHeight="1">
      <c r="A119" s="32"/>
      <c r="B119" s="33"/>
      <c r="C119" s="27" t="s">
        <v>128</v>
      </c>
      <c r="D119" s="32"/>
      <c r="E119" s="32"/>
      <c r="F119" s="32"/>
      <c r="G119" s="32"/>
      <c r="H119" s="32"/>
      <c r="I119" s="32"/>
      <c r="J119" s="32"/>
      <c r="K119" s="32"/>
      <c r="L119" s="42"/>
      <c r="S119" s="32"/>
      <c r="T119" s="32"/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</row>
    <row r="120" spans="1:63" s="2" customFormat="1" ht="16.5" customHeight="1">
      <c r="A120" s="32"/>
      <c r="B120" s="33"/>
      <c r="C120" s="32"/>
      <c r="D120" s="32"/>
      <c r="E120" s="210" t="str">
        <f>E11</f>
        <v>002 - SO 301 Dešťová kanalizace</v>
      </c>
      <c r="F120" s="255"/>
      <c r="G120" s="255"/>
      <c r="H120" s="255"/>
      <c r="I120" s="32"/>
      <c r="J120" s="32"/>
      <c r="K120" s="32"/>
      <c r="L120" s="42"/>
      <c r="S120" s="32"/>
      <c r="T120" s="32"/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</row>
    <row r="121" spans="1:63" s="2" customFormat="1" ht="6.95" customHeight="1">
      <c r="A121" s="32"/>
      <c r="B121" s="33"/>
      <c r="C121" s="32"/>
      <c r="D121" s="32"/>
      <c r="E121" s="32"/>
      <c r="F121" s="32"/>
      <c r="G121" s="32"/>
      <c r="H121" s="32"/>
      <c r="I121" s="32"/>
      <c r="J121" s="32"/>
      <c r="K121" s="32"/>
      <c r="L121" s="42"/>
      <c r="S121" s="32"/>
      <c r="T121" s="32"/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</row>
    <row r="122" spans="1:63" s="2" customFormat="1" ht="12" customHeight="1">
      <c r="A122" s="32"/>
      <c r="B122" s="33"/>
      <c r="C122" s="27" t="s">
        <v>20</v>
      </c>
      <c r="D122" s="32"/>
      <c r="E122" s="32"/>
      <c r="F122" s="25" t="str">
        <f>F14</f>
        <v>Valašské Meziříčí</v>
      </c>
      <c r="G122" s="32"/>
      <c r="H122" s="32"/>
      <c r="I122" s="27" t="s">
        <v>22</v>
      </c>
      <c r="J122" s="55" t="str">
        <f>IF(J14="","",J14)</f>
        <v>13. 9. 2021</v>
      </c>
      <c r="K122" s="32"/>
      <c r="L122" s="42"/>
      <c r="S122" s="32"/>
      <c r="T122" s="32"/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</row>
    <row r="123" spans="1:63" s="2" customFormat="1" ht="6.95" customHeight="1">
      <c r="A123" s="32"/>
      <c r="B123" s="33"/>
      <c r="C123" s="32"/>
      <c r="D123" s="32"/>
      <c r="E123" s="32"/>
      <c r="F123" s="32"/>
      <c r="G123" s="32"/>
      <c r="H123" s="32"/>
      <c r="I123" s="32"/>
      <c r="J123" s="32"/>
      <c r="K123" s="32"/>
      <c r="L123" s="42"/>
      <c r="S123" s="32"/>
      <c r="T123" s="32"/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</row>
    <row r="124" spans="1:63" s="2" customFormat="1" ht="15.2" customHeight="1">
      <c r="A124" s="32"/>
      <c r="B124" s="33"/>
      <c r="C124" s="27" t="s">
        <v>24</v>
      </c>
      <c r="D124" s="32"/>
      <c r="E124" s="32"/>
      <c r="F124" s="25" t="str">
        <f>E17</f>
        <v>Město Valašské Meziříčí</v>
      </c>
      <c r="G124" s="32"/>
      <c r="H124" s="32"/>
      <c r="I124" s="27" t="s">
        <v>30</v>
      </c>
      <c r="J124" s="30" t="str">
        <f>E23</f>
        <v>Ing.Pavel Čunek</v>
      </c>
      <c r="K124" s="32"/>
      <c r="L124" s="42"/>
      <c r="S124" s="32"/>
      <c r="T124" s="32"/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</row>
    <row r="125" spans="1:63" s="2" customFormat="1" ht="15.2" customHeight="1">
      <c r="A125" s="32"/>
      <c r="B125" s="33"/>
      <c r="C125" s="27" t="s">
        <v>28</v>
      </c>
      <c r="D125" s="32"/>
      <c r="E125" s="32"/>
      <c r="F125" s="25" t="str">
        <f>IF(E20="","",E20)</f>
        <v>Vyplň údaj</v>
      </c>
      <c r="G125" s="32"/>
      <c r="H125" s="32"/>
      <c r="I125" s="27" t="s">
        <v>33</v>
      </c>
      <c r="J125" s="30" t="str">
        <f>E26</f>
        <v>Fajfrová Irena</v>
      </c>
      <c r="K125" s="32"/>
      <c r="L125" s="42"/>
      <c r="S125" s="32"/>
      <c r="T125" s="32"/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</row>
    <row r="126" spans="1:63" s="2" customFormat="1" ht="10.35" customHeight="1">
      <c r="A126" s="32"/>
      <c r="B126" s="33"/>
      <c r="C126" s="32"/>
      <c r="D126" s="32"/>
      <c r="E126" s="32"/>
      <c r="F126" s="32"/>
      <c r="G126" s="32"/>
      <c r="H126" s="32"/>
      <c r="I126" s="32"/>
      <c r="J126" s="32"/>
      <c r="K126" s="32"/>
      <c r="L126" s="42"/>
      <c r="S126" s="32"/>
      <c r="T126" s="32"/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</row>
    <row r="127" spans="1:63" s="11" customFormat="1" ht="29.25" customHeight="1">
      <c r="A127" s="126"/>
      <c r="B127" s="127"/>
      <c r="C127" s="128" t="s">
        <v>145</v>
      </c>
      <c r="D127" s="129" t="s">
        <v>61</v>
      </c>
      <c r="E127" s="129" t="s">
        <v>57</v>
      </c>
      <c r="F127" s="129" t="s">
        <v>58</v>
      </c>
      <c r="G127" s="129" t="s">
        <v>146</v>
      </c>
      <c r="H127" s="129" t="s">
        <v>147</v>
      </c>
      <c r="I127" s="129" t="s">
        <v>148</v>
      </c>
      <c r="J127" s="129" t="s">
        <v>134</v>
      </c>
      <c r="K127" s="130" t="s">
        <v>149</v>
      </c>
      <c r="L127" s="131"/>
      <c r="M127" s="62" t="s">
        <v>1</v>
      </c>
      <c r="N127" s="63" t="s">
        <v>40</v>
      </c>
      <c r="O127" s="63" t="s">
        <v>150</v>
      </c>
      <c r="P127" s="63" t="s">
        <v>151</v>
      </c>
      <c r="Q127" s="63" t="s">
        <v>152</v>
      </c>
      <c r="R127" s="63" t="s">
        <v>153</v>
      </c>
      <c r="S127" s="63" t="s">
        <v>154</v>
      </c>
      <c r="T127" s="64" t="s">
        <v>155</v>
      </c>
      <c r="U127" s="126"/>
      <c r="V127" s="126"/>
      <c r="W127" s="126"/>
      <c r="X127" s="126"/>
      <c r="Y127" s="126"/>
      <c r="Z127" s="126"/>
      <c r="AA127" s="126"/>
      <c r="AB127" s="126"/>
      <c r="AC127" s="126"/>
      <c r="AD127" s="126"/>
      <c r="AE127" s="126"/>
    </row>
    <row r="128" spans="1:63" s="2" customFormat="1" ht="22.9" customHeight="1">
      <c r="A128" s="32"/>
      <c r="B128" s="33"/>
      <c r="C128" s="69" t="s">
        <v>156</v>
      </c>
      <c r="D128" s="32"/>
      <c r="E128" s="32"/>
      <c r="F128" s="32"/>
      <c r="G128" s="32"/>
      <c r="H128" s="32"/>
      <c r="I128" s="32"/>
      <c r="J128" s="132">
        <f>BK128</f>
        <v>0</v>
      </c>
      <c r="K128" s="32"/>
      <c r="L128" s="33"/>
      <c r="M128" s="65"/>
      <c r="N128" s="56"/>
      <c r="O128" s="66"/>
      <c r="P128" s="133">
        <f>P129</f>
        <v>0</v>
      </c>
      <c r="Q128" s="66"/>
      <c r="R128" s="133">
        <f>R129</f>
        <v>39.020474099999994</v>
      </c>
      <c r="S128" s="66"/>
      <c r="T128" s="134">
        <f>T129</f>
        <v>10.350999999999999</v>
      </c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  <c r="AT128" s="17" t="s">
        <v>75</v>
      </c>
      <c r="AU128" s="17" t="s">
        <v>136</v>
      </c>
      <c r="BK128" s="135">
        <f>BK129</f>
        <v>0</v>
      </c>
    </row>
    <row r="129" spans="1:65" s="12" customFormat="1" ht="25.9" customHeight="1">
      <c r="B129" s="136"/>
      <c r="D129" s="137" t="s">
        <v>75</v>
      </c>
      <c r="E129" s="138" t="s">
        <v>157</v>
      </c>
      <c r="F129" s="138" t="s">
        <v>158</v>
      </c>
      <c r="I129" s="139"/>
      <c r="J129" s="140">
        <f>BK129</f>
        <v>0</v>
      </c>
      <c r="L129" s="136"/>
      <c r="M129" s="141"/>
      <c r="N129" s="142"/>
      <c r="O129" s="142"/>
      <c r="P129" s="143">
        <f>P130+P178+P182+P195+P212+P215+P222</f>
        <v>0</v>
      </c>
      <c r="Q129" s="142"/>
      <c r="R129" s="143">
        <f>R130+R178+R182+R195+R212+R215+R222</f>
        <v>39.020474099999994</v>
      </c>
      <c r="S129" s="142"/>
      <c r="T129" s="144">
        <f>T130+T178+T182+T195+T212+T215+T222</f>
        <v>10.350999999999999</v>
      </c>
      <c r="AR129" s="137" t="s">
        <v>83</v>
      </c>
      <c r="AT129" s="145" t="s">
        <v>75</v>
      </c>
      <c r="AU129" s="145" t="s">
        <v>76</v>
      </c>
      <c r="AY129" s="137" t="s">
        <v>159</v>
      </c>
      <c r="BK129" s="146">
        <f>BK130+BK178+BK182+BK195+BK212+BK215+BK222</f>
        <v>0</v>
      </c>
    </row>
    <row r="130" spans="1:65" s="12" customFormat="1" ht="22.9" customHeight="1">
      <c r="B130" s="136"/>
      <c r="D130" s="137" t="s">
        <v>75</v>
      </c>
      <c r="E130" s="147" t="s">
        <v>83</v>
      </c>
      <c r="F130" s="147" t="s">
        <v>160</v>
      </c>
      <c r="I130" s="139"/>
      <c r="J130" s="148">
        <f>BK130</f>
        <v>0</v>
      </c>
      <c r="L130" s="136"/>
      <c r="M130" s="141"/>
      <c r="N130" s="142"/>
      <c r="O130" s="142"/>
      <c r="P130" s="143">
        <f>SUM(P131:P177)</f>
        <v>0</v>
      </c>
      <c r="Q130" s="142"/>
      <c r="R130" s="143">
        <f>SUM(R131:R177)</f>
        <v>21.312263999999999</v>
      </c>
      <c r="S130" s="142"/>
      <c r="T130" s="144">
        <f>SUM(T131:T177)</f>
        <v>10.350999999999999</v>
      </c>
      <c r="AR130" s="137" t="s">
        <v>83</v>
      </c>
      <c r="AT130" s="145" t="s">
        <v>75</v>
      </c>
      <c r="AU130" s="145" t="s">
        <v>83</v>
      </c>
      <c r="AY130" s="137" t="s">
        <v>159</v>
      </c>
      <c r="BK130" s="146">
        <f>SUM(BK131:BK177)</f>
        <v>0</v>
      </c>
    </row>
    <row r="131" spans="1:65" s="2" customFormat="1" ht="24.2" customHeight="1">
      <c r="A131" s="32"/>
      <c r="B131" s="149"/>
      <c r="C131" s="150" t="s">
        <v>83</v>
      </c>
      <c r="D131" s="150" t="s">
        <v>161</v>
      </c>
      <c r="E131" s="151" t="s">
        <v>451</v>
      </c>
      <c r="F131" s="152" t="s">
        <v>452</v>
      </c>
      <c r="G131" s="153" t="s">
        <v>164</v>
      </c>
      <c r="H131" s="154">
        <v>11</v>
      </c>
      <c r="I131" s="155"/>
      <c r="J131" s="156">
        <f>ROUND(I131*H131,2)</f>
        <v>0</v>
      </c>
      <c r="K131" s="152" t="s">
        <v>165</v>
      </c>
      <c r="L131" s="33"/>
      <c r="M131" s="157" t="s">
        <v>1</v>
      </c>
      <c r="N131" s="158" t="s">
        <v>41</v>
      </c>
      <c r="O131" s="58"/>
      <c r="P131" s="159">
        <f>O131*H131</f>
        <v>0</v>
      </c>
      <c r="Q131" s="159">
        <v>0</v>
      </c>
      <c r="R131" s="159">
        <f>Q131*H131</f>
        <v>0</v>
      </c>
      <c r="S131" s="159">
        <v>0.625</v>
      </c>
      <c r="T131" s="160">
        <f>S131*H131</f>
        <v>6.875</v>
      </c>
      <c r="U131" s="32"/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  <c r="AR131" s="161" t="s">
        <v>166</v>
      </c>
      <c r="AT131" s="161" t="s">
        <v>161</v>
      </c>
      <c r="AU131" s="161" t="s">
        <v>85</v>
      </c>
      <c r="AY131" s="17" t="s">
        <v>159</v>
      </c>
      <c r="BE131" s="162">
        <f>IF(N131="základní",J131,0)</f>
        <v>0</v>
      </c>
      <c r="BF131" s="162">
        <f>IF(N131="snížená",J131,0)</f>
        <v>0</v>
      </c>
      <c r="BG131" s="162">
        <f>IF(N131="zákl. přenesená",J131,0)</f>
        <v>0</v>
      </c>
      <c r="BH131" s="162">
        <f>IF(N131="sníž. přenesená",J131,0)</f>
        <v>0</v>
      </c>
      <c r="BI131" s="162">
        <f>IF(N131="nulová",J131,0)</f>
        <v>0</v>
      </c>
      <c r="BJ131" s="17" t="s">
        <v>83</v>
      </c>
      <c r="BK131" s="162">
        <f>ROUND(I131*H131,2)</f>
        <v>0</v>
      </c>
      <c r="BL131" s="17" t="s">
        <v>166</v>
      </c>
      <c r="BM131" s="161" t="s">
        <v>453</v>
      </c>
    </row>
    <row r="132" spans="1:65" s="13" customFormat="1" ht="11.25">
      <c r="B132" s="163"/>
      <c r="D132" s="164" t="s">
        <v>171</v>
      </c>
      <c r="E132" s="165" t="s">
        <v>1</v>
      </c>
      <c r="F132" s="166" t="s">
        <v>438</v>
      </c>
      <c r="H132" s="167">
        <v>11</v>
      </c>
      <c r="I132" s="168"/>
      <c r="L132" s="163"/>
      <c r="M132" s="169"/>
      <c r="N132" s="170"/>
      <c r="O132" s="170"/>
      <c r="P132" s="170"/>
      <c r="Q132" s="170"/>
      <c r="R132" s="170"/>
      <c r="S132" s="170"/>
      <c r="T132" s="171"/>
      <c r="AT132" s="165" t="s">
        <v>171</v>
      </c>
      <c r="AU132" s="165" t="s">
        <v>85</v>
      </c>
      <c r="AV132" s="13" t="s">
        <v>85</v>
      </c>
      <c r="AW132" s="13" t="s">
        <v>32</v>
      </c>
      <c r="AX132" s="13" t="s">
        <v>83</v>
      </c>
      <c r="AY132" s="165" t="s">
        <v>159</v>
      </c>
    </row>
    <row r="133" spans="1:65" s="2" customFormat="1" ht="24.2" customHeight="1">
      <c r="A133" s="32"/>
      <c r="B133" s="149"/>
      <c r="C133" s="150" t="s">
        <v>85</v>
      </c>
      <c r="D133" s="150" t="s">
        <v>161</v>
      </c>
      <c r="E133" s="151" t="s">
        <v>454</v>
      </c>
      <c r="F133" s="152" t="s">
        <v>455</v>
      </c>
      <c r="G133" s="153" t="s">
        <v>164</v>
      </c>
      <c r="H133" s="154">
        <v>11</v>
      </c>
      <c r="I133" s="155"/>
      <c r="J133" s="156">
        <f>ROUND(I133*H133,2)</f>
        <v>0</v>
      </c>
      <c r="K133" s="152" t="s">
        <v>165</v>
      </c>
      <c r="L133" s="33"/>
      <c r="M133" s="157" t="s">
        <v>1</v>
      </c>
      <c r="N133" s="158" t="s">
        <v>41</v>
      </c>
      <c r="O133" s="58"/>
      <c r="P133" s="159">
        <f>O133*H133</f>
        <v>0</v>
      </c>
      <c r="Q133" s="159">
        <v>0</v>
      </c>
      <c r="R133" s="159">
        <f>Q133*H133</f>
        <v>0</v>
      </c>
      <c r="S133" s="159">
        <v>0.316</v>
      </c>
      <c r="T133" s="160">
        <f>S133*H133</f>
        <v>3.476</v>
      </c>
      <c r="U133" s="32"/>
      <c r="V133" s="32"/>
      <c r="W133" s="32"/>
      <c r="X133" s="32"/>
      <c r="Y133" s="32"/>
      <c r="Z133" s="32"/>
      <c r="AA133" s="32"/>
      <c r="AB133" s="32"/>
      <c r="AC133" s="32"/>
      <c r="AD133" s="32"/>
      <c r="AE133" s="32"/>
      <c r="AR133" s="161" t="s">
        <v>166</v>
      </c>
      <c r="AT133" s="161" t="s">
        <v>161</v>
      </c>
      <c r="AU133" s="161" t="s">
        <v>85</v>
      </c>
      <c r="AY133" s="17" t="s">
        <v>159</v>
      </c>
      <c r="BE133" s="162">
        <f>IF(N133="základní",J133,0)</f>
        <v>0</v>
      </c>
      <c r="BF133" s="162">
        <f>IF(N133="snížená",J133,0)</f>
        <v>0</v>
      </c>
      <c r="BG133" s="162">
        <f>IF(N133="zákl. přenesená",J133,0)</f>
        <v>0</v>
      </c>
      <c r="BH133" s="162">
        <f>IF(N133="sníž. přenesená",J133,0)</f>
        <v>0</v>
      </c>
      <c r="BI133" s="162">
        <f>IF(N133="nulová",J133,0)</f>
        <v>0</v>
      </c>
      <c r="BJ133" s="17" t="s">
        <v>83</v>
      </c>
      <c r="BK133" s="162">
        <f>ROUND(I133*H133,2)</f>
        <v>0</v>
      </c>
      <c r="BL133" s="17" t="s">
        <v>166</v>
      </c>
      <c r="BM133" s="161" t="s">
        <v>456</v>
      </c>
    </row>
    <row r="134" spans="1:65" s="13" customFormat="1" ht="11.25">
      <c r="B134" s="163"/>
      <c r="D134" s="164" t="s">
        <v>171</v>
      </c>
      <c r="E134" s="165" t="s">
        <v>438</v>
      </c>
      <c r="F134" s="166" t="s">
        <v>457</v>
      </c>
      <c r="H134" s="167">
        <v>11</v>
      </c>
      <c r="I134" s="168"/>
      <c r="L134" s="163"/>
      <c r="M134" s="169"/>
      <c r="N134" s="170"/>
      <c r="O134" s="170"/>
      <c r="P134" s="170"/>
      <c r="Q134" s="170"/>
      <c r="R134" s="170"/>
      <c r="S134" s="170"/>
      <c r="T134" s="171"/>
      <c r="AT134" s="165" t="s">
        <v>171</v>
      </c>
      <c r="AU134" s="165" t="s">
        <v>85</v>
      </c>
      <c r="AV134" s="13" t="s">
        <v>85</v>
      </c>
      <c r="AW134" s="13" t="s">
        <v>32</v>
      </c>
      <c r="AX134" s="13" t="s">
        <v>83</v>
      </c>
      <c r="AY134" s="165" t="s">
        <v>159</v>
      </c>
    </row>
    <row r="135" spans="1:65" s="2" customFormat="1" ht="33" customHeight="1">
      <c r="A135" s="32"/>
      <c r="B135" s="149"/>
      <c r="C135" s="150" t="s">
        <v>173</v>
      </c>
      <c r="D135" s="150" t="s">
        <v>161</v>
      </c>
      <c r="E135" s="151" t="s">
        <v>458</v>
      </c>
      <c r="F135" s="152" t="s">
        <v>459</v>
      </c>
      <c r="G135" s="153" t="s">
        <v>194</v>
      </c>
      <c r="H135" s="154">
        <v>21.3</v>
      </c>
      <c r="I135" s="155"/>
      <c r="J135" s="156">
        <f>ROUND(I135*H135,2)</f>
        <v>0</v>
      </c>
      <c r="K135" s="152" t="s">
        <v>165</v>
      </c>
      <c r="L135" s="33"/>
      <c r="M135" s="157" t="s">
        <v>1</v>
      </c>
      <c r="N135" s="158" t="s">
        <v>41</v>
      </c>
      <c r="O135" s="58"/>
      <c r="P135" s="159">
        <f>O135*H135</f>
        <v>0</v>
      </c>
      <c r="Q135" s="159">
        <v>0</v>
      </c>
      <c r="R135" s="159">
        <f>Q135*H135</f>
        <v>0</v>
      </c>
      <c r="S135" s="159">
        <v>0</v>
      </c>
      <c r="T135" s="160">
        <f>S135*H135</f>
        <v>0</v>
      </c>
      <c r="U135" s="32"/>
      <c r="V135" s="32"/>
      <c r="W135" s="32"/>
      <c r="X135" s="32"/>
      <c r="Y135" s="32"/>
      <c r="Z135" s="32"/>
      <c r="AA135" s="32"/>
      <c r="AB135" s="32"/>
      <c r="AC135" s="32"/>
      <c r="AD135" s="32"/>
      <c r="AE135" s="32"/>
      <c r="AR135" s="161" t="s">
        <v>166</v>
      </c>
      <c r="AT135" s="161" t="s">
        <v>161</v>
      </c>
      <c r="AU135" s="161" t="s">
        <v>85</v>
      </c>
      <c r="AY135" s="17" t="s">
        <v>159</v>
      </c>
      <c r="BE135" s="162">
        <f>IF(N135="základní",J135,0)</f>
        <v>0</v>
      </c>
      <c r="BF135" s="162">
        <f>IF(N135="snížená",J135,0)</f>
        <v>0</v>
      </c>
      <c r="BG135" s="162">
        <f>IF(N135="zákl. přenesená",J135,0)</f>
        <v>0</v>
      </c>
      <c r="BH135" s="162">
        <f>IF(N135="sníž. přenesená",J135,0)</f>
        <v>0</v>
      </c>
      <c r="BI135" s="162">
        <f>IF(N135="nulová",J135,0)</f>
        <v>0</v>
      </c>
      <c r="BJ135" s="17" t="s">
        <v>83</v>
      </c>
      <c r="BK135" s="162">
        <f>ROUND(I135*H135,2)</f>
        <v>0</v>
      </c>
      <c r="BL135" s="17" t="s">
        <v>166</v>
      </c>
      <c r="BM135" s="161" t="s">
        <v>460</v>
      </c>
    </row>
    <row r="136" spans="1:65" s="14" customFormat="1" ht="11.25">
      <c r="B136" s="172"/>
      <c r="D136" s="164" t="s">
        <v>171</v>
      </c>
      <c r="E136" s="173" t="s">
        <v>1</v>
      </c>
      <c r="F136" s="174" t="s">
        <v>461</v>
      </c>
      <c r="H136" s="173" t="s">
        <v>1</v>
      </c>
      <c r="I136" s="175"/>
      <c r="L136" s="172"/>
      <c r="M136" s="176"/>
      <c r="N136" s="177"/>
      <c r="O136" s="177"/>
      <c r="P136" s="177"/>
      <c r="Q136" s="177"/>
      <c r="R136" s="177"/>
      <c r="S136" s="177"/>
      <c r="T136" s="178"/>
      <c r="AT136" s="173" t="s">
        <v>171</v>
      </c>
      <c r="AU136" s="173" t="s">
        <v>85</v>
      </c>
      <c r="AV136" s="14" t="s">
        <v>83</v>
      </c>
      <c r="AW136" s="14" t="s">
        <v>32</v>
      </c>
      <c r="AX136" s="14" t="s">
        <v>76</v>
      </c>
      <c r="AY136" s="173" t="s">
        <v>159</v>
      </c>
    </row>
    <row r="137" spans="1:65" s="13" customFormat="1" ht="11.25">
      <c r="B137" s="163"/>
      <c r="D137" s="164" t="s">
        <v>171</v>
      </c>
      <c r="E137" s="165" t="s">
        <v>1</v>
      </c>
      <c r="F137" s="166" t="s">
        <v>462</v>
      </c>
      <c r="H137" s="167">
        <v>15.3</v>
      </c>
      <c r="I137" s="168"/>
      <c r="L137" s="163"/>
      <c r="M137" s="169"/>
      <c r="N137" s="170"/>
      <c r="O137" s="170"/>
      <c r="P137" s="170"/>
      <c r="Q137" s="170"/>
      <c r="R137" s="170"/>
      <c r="S137" s="170"/>
      <c r="T137" s="171"/>
      <c r="AT137" s="165" t="s">
        <v>171</v>
      </c>
      <c r="AU137" s="165" t="s">
        <v>85</v>
      </c>
      <c r="AV137" s="13" t="s">
        <v>85</v>
      </c>
      <c r="AW137" s="13" t="s">
        <v>32</v>
      </c>
      <c r="AX137" s="13" t="s">
        <v>76</v>
      </c>
      <c r="AY137" s="165" t="s">
        <v>159</v>
      </c>
    </row>
    <row r="138" spans="1:65" s="13" customFormat="1" ht="11.25">
      <c r="B138" s="163"/>
      <c r="D138" s="164" t="s">
        <v>171</v>
      </c>
      <c r="E138" s="165" t="s">
        <v>1</v>
      </c>
      <c r="F138" s="166" t="s">
        <v>463</v>
      </c>
      <c r="H138" s="167">
        <v>6</v>
      </c>
      <c r="I138" s="168"/>
      <c r="L138" s="163"/>
      <c r="M138" s="169"/>
      <c r="N138" s="170"/>
      <c r="O138" s="170"/>
      <c r="P138" s="170"/>
      <c r="Q138" s="170"/>
      <c r="R138" s="170"/>
      <c r="S138" s="170"/>
      <c r="T138" s="171"/>
      <c r="AT138" s="165" t="s">
        <v>171</v>
      </c>
      <c r="AU138" s="165" t="s">
        <v>85</v>
      </c>
      <c r="AV138" s="13" t="s">
        <v>85</v>
      </c>
      <c r="AW138" s="13" t="s">
        <v>32</v>
      </c>
      <c r="AX138" s="13" t="s">
        <v>76</v>
      </c>
      <c r="AY138" s="165" t="s">
        <v>159</v>
      </c>
    </row>
    <row r="139" spans="1:65" s="15" customFormat="1" ht="11.25">
      <c r="B139" s="179"/>
      <c r="D139" s="164" t="s">
        <v>171</v>
      </c>
      <c r="E139" s="180" t="s">
        <v>126</v>
      </c>
      <c r="F139" s="181" t="s">
        <v>210</v>
      </c>
      <c r="H139" s="182">
        <v>21.3</v>
      </c>
      <c r="I139" s="183"/>
      <c r="L139" s="179"/>
      <c r="M139" s="184"/>
      <c r="N139" s="185"/>
      <c r="O139" s="185"/>
      <c r="P139" s="185"/>
      <c r="Q139" s="185"/>
      <c r="R139" s="185"/>
      <c r="S139" s="185"/>
      <c r="T139" s="186"/>
      <c r="AT139" s="180" t="s">
        <v>171</v>
      </c>
      <c r="AU139" s="180" t="s">
        <v>85</v>
      </c>
      <c r="AV139" s="15" t="s">
        <v>166</v>
      </c>
      <c r="AW139" s="15" t="s">
        <v>32</v>
      </c>
      <c r="AX139" s="15" t="s">
        <v>83</v>
      </c>
      <c r="AY139" s="180" t="s">
        <v>159</v>
      </c>
    </row>
    <row r="140" spans="1:65" s="2" customFormat="1" ht="24.2" customHeight="1">
      <c r="A140" s="32"/>
      <c r="B140" s="149"/>
      <c r="C140" s="150" t="s">
        <v>166</v>
      </c>
      <c r="D140" s="150" t="s">
        <v>161</v>
      </c>
      <c r="E140" s="151" t="s">
        <v>464</v>
      </c>
      <c r="F140" s="152" t="s">
        <v>465</v>
      </c>
      <c r="G140" s="153" t="s">
        <v>194</v>
      </c>
      <c r="H140" s="154">
        <v>5.2560000000000002</v>
      </c>
      <c r="I140" s="155"/>
      <c r="J140" s="156">
        <f>ROUND(I140*H140,2)</f>
        <v>0</v>
      </c>
      <c r="K140" s="152" t="s">
        <v>165</v>
      </c>
      <c r="L140" s="33"/>
      <c r="M140" s="157" t="s">
        <v>1</v>
      </c>
      <c r="N140" s="158" t="s">
        <v>41</v>
      </c>
      <c r="O140" s="58"/>
      <c r="P140" s="159">
        <f>O140*H140</f>
        <v>0</v>
      </c>
      <c r="Q140" s="159">
        <v>0</v>
      </c>
      <c r="R140" s="159">
        <f>Q140*H140</f>
        <v>0</v>
      </c>
      <c r="S140" s="159">
        <v>0</v>
      </c>
      <c r="T140" s="160">
        <f>S140*H140</f>
        <v>0</v>
      </c>
      <c r="U140" s="32"/>
      <c r="V140" s="32"/>
      <c r="W140" s="32"/>
      <c r="X140" s="32"/>
      <c r="Y140" s="32"/>
      <c r="Z140" s="32"/>
      <c r="AA140" s="32"/>
      <c r="AB140" s="32"/>
      <c r="AC140" s="32"/>
      <c r="AD140" s="32"/>
      <c r="AE140" s="32"/>
      <c r="AR140" s="161" t="s">
        <v>166</v>
      </c>
      <c r="AT140" s="161" t="s">
        <v>161</v>
      </c>
      <c r="AU140" s="161" t="s">
        <v>85</v>
      </c>
      <c r="AY140" s="17" t="s">
        <v>159</v>
      </c>
      <c r="BE140" s="162">
        <f>IF(N140="základní",J140,0)</f>
        <v>0</v>
      </c>
      <c r="BF140" s="162">
        <f>IF(N140="snížená",J140,0)</f>
        <v>0</v>
      </c>
      <c r="BG140" s="162">
        <f>IF(N140="zákl. přenesená",J140,0)</f>
        <v>0</v>
      </c>
      <c r="BH140" s="162">
        <f>IF(N140="sníž. přenesená",J140,0)</f>
        <v>0</v>
      </c>
      <c r="BI140" s="162">
        <f>IF(N140="nulová",J140,0)</f>
        <v>0</v>
      </c>
      <c r="BJ140" s="17" t="s">
        <v>83</v>
      </c>
      <c r="BK140" s="162">
        <f>ROUND(I140*H140,2)</f>
        <v>0</v>
      </c>
      <c r="BL140" s="17" t="s">
        <v>166</v>
      </c>
      <c r="BM140" s="161" t="s">
        <v>466</v>
      </c>
    </row>
    <row r="141" spans="1:65" s="14" customFormat="1" ht="11.25">
      <c r="B141" s="172"/>
      <c r="D141" s="164" t="s">
        <v>171</v>
      </c>
      <c r="E141" s="173" t="s">
        <v>1</v>
      </c>
      <c r="F141" s="174" t="s">
        <v>467</v>
      </c>
      <c r="H141" s="173" t="s">
        <v>1</v>
      </c>
      <c r="I141" s="175"/>
      <c r="L141" s="172"/>
      <c r="M141" s="176"/>
      <c r="N141" s="177"/>
      <c r="O141" s="177"/>
      <c r="P141" s="177"/>
      <c r="Q141" s="177"/>
      <c r="R141" s="177"/>
      <c r="S141" s="177"/>
      <c r="T141" s="178"/>
      <c r="AT141" s="173" t="s">
        <v>171</v>
      </c>
      <c r="AU141" s="173" t="s">
        <v>85</v>
      </c>
      <c r="AV141" s="14" t="s">
        <v>83</v>
      </c>
      <c r="AW141" s="14" t="s">
        <v>32</v>
      </c>
      <c r="AX141" s="14" t="s">
        <v>76</v>
      </c>
      <c r="AY141" s="173" t="s">
        <v>159</v>
      </c>
    </row>
    <row r="142" spans="1:65" s="13" customFormat="1" ht="11.25">
      <c r="B142" s="163"/>
      <c r="D142" s="164" t="s">
        <v>171</v>
      </c>
      <c r="E142" s="165" t="s">
        <v>468</v>
      </c>
      <c r="F142" s="166" t="s">
        <v>469</v>
      </c>
      <c r="H142" s="167">
        <v>5.2560000000000002</v>
      </c>
      <c r="I142" s="168"/>
      <c r="L142" s="163"/>
      <c r="M142" s="169"/>
      <c r="N142" s="170"/>
      <c r="O142" s="170"/>
      <c r="P142" s="170"/>
      <c r="Q142" s="170"/>
      <c r="R142" s="170"/>
      <c r="S142" s="170"/>
      <c r="T142" s="171"/>
      <c r="AT142" s="165" t="s">
        <v>171</v>
      </c>
      <c r="AU142" s="165" t="s">
        <v>85</v>
      </c>
      <c r="AV142" s="13" t="s">
        <v>85</v>
      </c>
      <c r="AW142" s="13" t="s">
        <v>32</v>
      </c>
      <c r="AX142" s="13" t="s">
        <v>76</v>
      </c>
      <c r="AY142" s="165" t="s">
        <v>159</v>
      </c>
    </row>
    <row r="143" spans="1:65" s="15" customFormat="1" ht="11.25">
      <c r="B143" s="179"/>
      <c r="D143" s="164" t="s">
        <v>171</v>
      </c>
      <c r="E143" s="180" t="s">
        <v>445</v>
      </c>
      <c r="F143" s="181" t="s">
        <v>210</v>
      </c>
      <c r="H143" s="182">
        <v>5.2560000000000002</v>
      </c>
      <c r="I143" s="183"/>
      <c r="L143" s="179"/>
      <c r="M143" s="184"/>
      <c r="N143" s="185"/>
      <c r="O143" s="185"/>
      <c r="P143" s="185"/>
      <c r="Q143" s="185"/>
      <c r="R143" s="185"/>
      <c r="S143" s="185"/>
      <c r="T143" s="186"/>
      <c r="AT143" s="180" t="s">
        <v>171</v>
      </c>
      <c r="AU143" s="180" t="s">
        <v>85</v>
      </c>
      <c r="AV143" s="15" t="s">
        <v>166</v>
      </c>
      <c r="AW143" s="15" t="s">
        <v>32</v>
      </c>
      <c r="AX143" s="15" t="s">
        <v>83</v>
      </c>
      <c r="AY143" s="180" t="s">
        <v>159</v>
      </c>
    </row>
    <row r="144" spans="1:65" s="2" customFormat="1" ht="21.75" customHeight="1">
      <c r="A144" s="32"/>
      <c r="B144" s="149"/>
      <c r="C144" s="150" t="s">
        <v>182</v>
      </c>
      <c r="D144" s="150" t="s">
        <v>161</v>
      </c>
      <c r="E144" s="151" t="s">
        <v>470</v>
      </c>
      <c r="F144" s="152" t="s">
        <v>471</v>
      </c>
      <c r="G144" s="153" t="s">
        <v>164</v>
      </c>
      <c r="H144" s="154">
        <v>17.52</v>
      </c>
      <c r="I144" s="155"/>
      <c r="J144" s="156">
        <f>ROUND(I144*H144,2)</f>
        <v>0</v>
      </c>
      <c r="K144" s="152" t="s">
        <v>165</v>
      </c>
      <c r="L144" s="33"/>
      <c r="M144" s="157" t="s">
        <v>1</v>
      </c>
      <c r="N144" s="158" t="s">
        <v>41</v>
      </c>
      <c r="O144" s="58"/>
      <c r="P144" s="159">
        <f>O144*H144</f>
        <v>0</v>
      </c>
      <c r="Q144" s="159">
        <v>6.9999999999999999E-4</v>
      </c>
      <c r="R144" s="159">
        <f>Q144*H144</f>
        <v>1.2263999999999999E-2</v>
      </c>
      <c r="S144" s="159">
        <v>0</v>
      </c>
      <c r="T144" s="160">
        <f>S144*H144</f>
        <v>0</v>
      </c>
      <c r="U144" s="32"/>
      <c r="V144" s="32"/>
      <c r="W144" s="32"/>
      <c r="X144" s="32"/>
      <c r="Y144" s="32"/>
      <c r="Z144" s="32"/>
      <c r="AA144" s="32"/>
      <c r="AB144" s="32"/>
      <c r="AC144" s="32"/>
      <c r="AD144" s="32"/>
      <c r="AE144" s="32"/>
      <c r="AR144" s="161" t="s">
        <v>166</v>
      </c>
      <c r="AT144" s="161" t="s">
        <v>161</v>
      </c>
      <c r="AU144" s="161" t="s">
        <v>85</v>
      </c>
      <c r="AY144" s="17" t="s">
        <v>159</v>
      </c>
      <c r="BE144" s="162">
        <f>IF(N144="základní",J144,0)</f>
        <v>0</v>
      </c>
      <c r="BF144" s="162">
        <f>IF(N144="snížená",J144,0)</f>
        <v>0</v>
      </c>
      <c r="BG144" s="162">
        <f>IF(N144="zákl. přenesená",J144,0)</f>
        <v>0</v>
      </c>
      <c r="BH144" s="162">
        <f>IF(N144="sníž. přenesená",J144,0)</f>
        <v>0</v>
      </c>
      <c r="BI144" s="162">
        <f>IF(N144="nulová",J144,0)</f>
        <v>0</v>
      </c>
      <c r="BJ144" s="17" t="s">
        <v>83</v>
      </c>
      <c r="BK144" s="162">
        <f>ROUND(I144*H144,2)</f>
        <v>0</v>
      </c>
      <c r="BL144" s="17" t="s">
        <v>166</v>
      </c>
      <c r="BM144" s="161" t="s">
        <v>472</v>
      </c>
    </row>
    <row r="145" spans="1:65" s="14" customFormat="1" ht="11.25">
      <c r="B145" s="172"/>
      <c r="D145" s="164" t="s">
        <v>171</v>
      </c>
      <c r="E145" s="173" t="s">
        <v>1</v>
      </c>
      <c r="F145" s="174" t="s">
        <v>467</v>
      </c>
      <c r="H145" s="173" t="s">
        <v>1</v>
      </c>
      <c r="I145" s="175"/>
      <c r="L145" s="172"/>
      <c r="M145" s="176"/>
      <c r="N145" s="177"/>
      <c r="O145" s="177"/>
      <c r="P145" s="177"/>
      <c r="Q145" s="177"/>
      <c r="R145" s="177"/>
      <c r="S145" s="177"/>
      <c r="T145" s="178"/>
      <c r="AT145" s="173" t="s">
        <v>171</v>
      </c>
      <c r="AU145" s="173" t="s">
        <v>85</v>
      </c>
      <c r="AV145" s="14" t="s">
        <v>83</v>
      </c>
      <c r="AW145" s="14" t="s">
        <v>32</v>
      </c>
      <c r="AX145" s="14" t="s">
        <v>76</v>
      </c>
      <c r="AY145" s="173" t="s">
        <v>159</v>
      </c>
    </row>
    <row r="146" spans="1:65" s="13" customFormat="1" ht="11.25">
      <c r="B146" s="163"/>
      <c r="D146" s="164" t="s">
        <v>171</v>
      </c>
      <c r="E146" s="165" t="s">
        <v>1</v>
      </c>
      <c r="F146" s="166" t="s">
        <v>473</v>
      </c>
      <c r="H146" s="167">
        <v>17.52</v>
      </c>
      <c r="I146" s="168"/>
      <c r="L146" s="163"/>
      <c r="M146" s="169"/>
      <c r="N146" s="170"/>
      <c r="O146" s="170"/>
      <c r="P146" s="170"/>
      <c r="Q146" s="170"/>
      <c r="R146" s="170"/>
      <c r="S146" s="170"/>
      <c r="T146" s="171"/>
      <c r="AT146" s="165" t="s">
        <v>171</v>
      </c>
      <c r="AU146" s="165" t="s">
        <v>85</v>
      </c>
      <c r="AV146" s="13" t="s">
        <v>85</v>
      </c>
      <c r="AW146" s="13" t="s">
        <v>32</v>
      </c>
      <c r="AX146" s="13" t="s">
        <v>83</v>
      </c>
      <c r="AY146" s="165" t="s">
        <v>159</v>
      </c>
    </row>
    <row r="147" spans="1:65" s="2" customFormat="1" ht="16.5" customHeight="1">
      <c r="A147" s="32"/>
      <c r="B147" s="149"/>
      <c r="C147" s="150" t="s">
        <v>186</v>
      </c>
      <c r="D147" s="150" t="s">
        <v>161</v>
      </c>
      <c r="E147" s="151" t="s">
        <v>474</v>
      </c>
      <c r="F147" s="152" t="s">
        <v>475</v>
      </c>
      <c r="G147" s="153" t="s">
        <v>164</v>
      </c>
      <c r="H147" s="154">
        <v>17.52</v>
      </c>
      <c r="I147" s="155"/>
      <c r="J147" s="156">
        <f>ROUND(I147*H147,2)</f>
        <v>0</v>
      </c>
      <c r="K147" s="152" t="s">
        <v>165</v>
      </c>
      <c r="L147" s="33"/>
      <c r="M147" s="157" t="s">
        <v>1</v>
      </c>
      <c r="N147" s="158" t="s">
        <v>41</v>
      </c>
      <c r="O147" s="58"/>
      <c r="P147" s="159">
        <f>O147*H147</f>
        <v>0</v>
      </c>
      <c r="Q147" s="159">
        <v>0</v>
      </c>
      <c r="R147" s="159">
        <f>Q147*H147</f>
        <v>0</v>
      </c>
      <c r="S147" s="159">
        <v>0</v>
      </c>
      <c r="T147" s="160">
        <f>S147*H147</f>
        <v>0</v>
      </c>
      <c r="U147" s="32"/>
      <c r="V147" s="32"/>
      <c r="W147" s="32"/>
      <c r="X147" s="32"/>
      <c r="Y147" s="32"/>
      <c r="Z147" s="32"/>
      <c r="AA147" s="32"/>
      <c r="AB147" s="32"/>
      <c r="AC147" s="32"/>
      <c r="AD147" s="32"/>
      <c r="AE147" s="32"/>
      <c r="AR147" s="161" t="s">
        <v>166</v>
      </c>
      <c r="AT147" s="161" t="s">
        <v>161</v>
      </c>
      <c r="AU147" s="161" t="s">
        <v>85</v>
      </c>
      <c r="AY147" s="17" t="s">
        <v>159</v>
      </c>
      <c r="BE147" s="162">
        <f>IF(N147="základní",J147,0)</f>
        <v>0</v>
      </c>
      <c r="BF147" s="162">
        <f>IF(N147="snížená",J147,0)</f>
        <v>0</v>
      </c>
      <c r="BG147" s="162">
        <f>IF(N147="zákl. přenesená",J147,0)</f>
        <v>0</v>
      </c>
      <c r="BH147" s="162">
        <f>IF(N147="sníž. přenesená",J147,0)</f>
        <v>0</v>
      </c>
      <c r="BI147" s="162">
        <f>IF(N147="nulová",J147,0)</f>
        <v>0</v>
      </c>
      <c r="BJ147" s="17" t="s">
        <v>83</v>
      </c>
      <c r="BK147" s="162">
        <f>ROUND(I147*H147,2)</f>
        <v>0</v>
      </c>
      <c r="BL147" s="17" t="s">
        <v>166</v>
      </c>
      <c r="BM147" s="161" t="s">
        <v>476</v>
      </c>
    </row>
    <row r="148" spans="1:65" s="2" customFormat="1" ht="33" customHeight="1">
      <c r="A148" s="32"/>
      <c r="B148" s="149"/>
      <c r="C148" s="150" t="s">
        <v>191</v>
      </c>
      <c r="D148" s="150" t="s">
        <v>161</v>
      </c>
      <c r="E148" s="151" t="s">
        <v>477</v>
      </c>
      <c r="F148" s="152" t="s">
        <v>478</v>
      </c>
      <c r="G148" s="153" t="s">
        <v>194</v>
      </c>
      <c r="H148" s="154">
        <v>25.725999999999999</v>
      </c>
      <c r="I148" s="155"/>
      <c r="J148" s="156">
        <f>ROUND(I148*H148,2)</f>
        <v>0</v>
      </c>
      <c r="K148" s="152" t="s">
        <v>165</v>
      </c>
      <c r="L148" s="33"/>
      <c r="M148" s="157" t="s">
        <v>1</v>
      </c>
      <c r="N148" s="158" t="s">
        <v>41</v>
      </c>
      <c r="O148" s="58"/>
      <c r="P148" s="159">
        <f>O148*H148</f>
        <v>0</v>
      </c>
      <c r="Q148" s="159">
        <v>0</v>
      </c>
      <c r="R148" s="159">
        <f>Q148*H148</f>
        <v>0</v>
      </c>
      <c r="S148" s="159">
        <v>0</v>
      </c>
      <c r="T148" s="160">
        <f>S148*H148</f>
        <v>0</v>
      </c>
      <c r="U148" s="32"/>
      <c r="V148" s="32"/>
      <c r="W148" s="32"/>
      <c r="X148" s="32"/>
      <c r="Y148" s="32"/>
      <c r="Z148" s="32"/>
      <c r="AA148" s="32"/>
      <c r="AB148" s="32"/>
      <c r="AC148" s="32"/>
      <c r="AD148" s="32"/>
      <c r="AE148" s="32"/>
      <c r="AR148" s="161" t="s">
        <v>166</v>
      </c>
      <c r="AT148" s="161" t="s">
        <v>161</v>
      </c>
      <c r="AU148" s="161" t="s">
        <v>85</v>
      </c>
      <c r="AY148" s="17" t="s">
        <v>159</v>
      </c>
      <c r="BE148" s="162">
        <f>IF(N148="základní",J148,0)</f>
        <v>0</v>
      </c>
      <c r="BF148" s="162">
        <f>IF(N148="snížená",J148,0)</f>
        <v>0</v>
      </c>
      <c r="BG148" s="162">
        <f>IF(N148="zákl. přenesená",J148,0)</f>
        <v>0</v>
      </c>
      <c r="BH148" s="162">
        <f>IF(N148="sníž. přenesená",J148,0)</f>
        <v>0</v>
      </c>
      <c r="BI148" s="162">
        <f>IF(N148="nulová",J148,0)</f>
        <v>0</v>
      </c>
      <c r="BJ148" s="17" t="s">
        <v>83</v>
      </c>
      <c r="BK148" s="162">
        <f>ROUND(I148*H148,2)</f>
        <v>0</v>
      </c>
      <c r="BL148" s="17" t="s">
        <v>166</v>
      </c>
      <c r="BM148" s="161" t="s">
        <v>479</v>
      </c>
    </row>
    <row r="149" spans="1:65" s="14" customFormat="1" ht="11.25">
      <c r="B149" s="172"/>
      <c r="D149" s="164" t="s">
        <v>171</v>
      </c>
      <c r="E149" s="173" t="s">
        <v>1</v>
      </c>
      <c r="F149" s="174" t="s">
        <v>480</v>
      </c>
      <c r="H149" s="173" t="s">
        <v>1</v>
      </c>
      <c r="I149" s="175"/>
      <c r="L149" s="172"/>
      <c r="M149" s="176"/>
      <c r="N149" s="177"/>
      <c r="O149" s="177"/>
      <c r="P149" s="177"/>
      <c r="Q149" s="177"/>
      <c r="R149" s="177"/>
      <c r="S149" s="177"/>
      <c r="T149" s="178"/>
      <c r="AT149" s="173" t="s">
        <v>171</v>
      </c>
      <c r="AU149" s="173" t="s">
        <v>85</v>
      </c>
      <c r="AV149" s="14" t="s">
        <v>83</v>
      </c>
      <c r="AW149" s="14" t="s">
        <v>32</v>
      </c>
      <c r="AX149" s="14" t="s">
        <v>76</v>
      </c>
      <c r="AY149" s="173" t="s">
        <v>159</v>
      </c>
    </row>
    <row r="150" spans="1:65" s="13" customFormat="1" ht="11.25">
      <c r="B150" s="163"/>
      <c r="D150" s="164" t="s">
        <v>171</v>
      </c>
      <c r="E150" s="165" t="s">
        <v>1</v>
      </c>
      <c r="F150" s="166" t="s">
        <v>447</v>
      </c>
      <c r="H150" s="167">
        <v>12.863</v>
      </c>
      <c r="I150" s="168"/>
      <c r="L150" s="163"/>
      <c r="M150" s="169"/>
      <c r="N150" s="170"/>
      <c r="O150" s="170"/>
      <c r="P150" s="170"/>
      <c r="Q150" s="170"/>
      <c r="R150" s="170"/>
      <c r="S150" s="170"/>
      <c r="T150" s="171"/>
      <c r="AT150" s="165" t="s">
        <v>171</v>
      </c>
      <c r="AU150" s="165" t="s">
        <v>85</v>
      </c>
      <c r="AV150" s="13" t="s">
        <v>85</v>
      </c>
      <c r="AW150" s="13" t="s">
        <v>32</v>
      </c>
      <c r="AX150" s="13" t="s">
        <v>76</v>
      </c>
      <c r="AY150" s="165" t="s">
        <v>159</v>
      </c>
    </row>
    <row r="151" spans="1:65" s="14" customFormat="1" ht="11.25">
      <c r="B151" s="172"/>
      <c r="D151" s="164" t="s">
        <v>171</v>
      </c>
      <c r="E151" s="173" t="s">
        <v>1</v>
      </c>
      <c r="F151" s="174" t="s">
        <v>481</v>
      </c>
      <c r="H151" s="173" t="s">
        <v>1</v>
      </c>
      <c r="I151" s="175"/>
      <c r="L151" s="172"/>
      <c r="M151" s="176"/>
      <c r="N151" s="177"/>
      <c r="O151" s="177"/>
      <c r="P151" s="177"/>
      <c r="Q151" s="177"/>
      <c r="R151" s="177"/>
      <c r="S151" s="177"/>
      <c r="T151" s="178"/>
      <c r="AT151" s="173" t="s">
        <v>171</v>
      </c>
      <c r="AU151" s="173" t="s">
        <v>85</v>
      </c>
      <c r="AV151" s="14" t="s">
        <v>83</v>
      </c>
      <c r="AW151" s="14" t="s">
        <v>32</v>
      </c>
      <c r="AX151" s="14" t="s">
        <v>76</v>
      </c>
      <c r="AY151" s="173" t="s">
        <v>159</v>
      </c>
    </row>
    <row r="152" spans="1:65" s="13" customFormat="1" ht="11.25">
      <c r="B152" s="163"/>
      <c r="D152" s="164" t="s">
        <v>171</v>
      </c>
      <c r="E152" s="165" t="s">
        <v>1</v>
      </c>
      <c r="F152" s="166" t="s">
        <v>447</v>
      </c>
      <c r="H152" s="167">
        <v>12.863</v>
      </c>
      <c r="I152" s="168"/>
      <c r="L152" s="163"/>
      <c r="M152" s="169"/>
      <c r="N152" s="170"/>
      <c r="O152" s="170"/>
      <c r="P152" s="170"/>
      <c r="Q152" s="170"/>
      <c r="R152" s="170"/>
      <c r="S152" s="170"/>
      <c r="T152" s="171"/>
      <c r="AT152" s="165" t="s">
        <v>171</v>
      </c>
      <c r="AU152" s="165" t="s">
        <v>85</v>
      </c>
      <c r="AV152" s="13" t="s">
        <v>85</v>
      </c>
      <c r="AW152" s="13" t="s">
        <v>32</v>
      </c>
      <c r="AX152" s="13" t="s">
        <v>76</v>
      </c>
      <c r="AY152" s="165" t="s">
        <v>159</v>
      </c>
    </row>
    <row r="153" spans="1:65" s="15" customFormat="1" ht="11.25">
      <c r="B153" s="179"/>
      <c r="D153" s="164" t="s">
        <v>171</v>
      </c>
      <c r="E153" s="180" t="s">
        <v>1</v>
      </c>
      <c r="F153" s="181" t="s">
        <v>210</v>
      </c>
      <c r="H153" s="182">
        <v>25.725999999999999</v>
      </c>
      <c r="I153" s="183"/>
      <c r="L153" s="179"/>
      <c r="M153" s="184"/>
      <c r="N153" s="185"/>
      <c r="O153" s="185"/>
      <c r="P153" s="185"/>
      <c r="Q153" s="185"/>
      <c r="R153" s="185"/>
      <c r="S153" s="185"/>
      <c r="T153" s="186"/>
      <c r="AT153" s="180" t="s">
        <v>171</v>
      </c>
      <c r="AU153" s="180" t="s">
        <v>85</v>
      </c>
      <c r="AV153" s="15" t="s">
        <v>166</v>
      </c>
      <c r="AW153" s="15" t="s">
        <v>32</v>
      </c>
      <c r="AX153" s="15" t="s">
        <v>83</v>
      </c>
      <c r="AY153" s="180" t="s">
        <v>159</v>
      </c>
    </row>
    <row r="154" spans="1:65" s="2" customFormat="1" ht="33" customHeight="1">
      <c r="A154" s="32"/>
      <c r="B154" s="149"/>
      <c r="C154" s="150" t="s">
        <v>197</v>
      </c>
      <c r="D154" s="150" t="s">
        <v>161</v>
      </c>
      <c r="E154" s="151" t="s">
        <v>212</v>
      </c>
      <c r="F154" s="152" t="s">
        <v>213</v>
      </c>
      <c r="G154" s="153" t="s">
        <v>194</v>
      </c>
      <c r="H154" s="154">
        <v>13.693</v>
      </c>
      <c r="I154" s="155"/>
      <c r="J154" s="156">
        <f>ROUND(I154*H154,2)</f>
        <v>0</v>
      </c>
      <c r="K154" s="152" t="s">
        <v>165</v>
      </c>
      <c r="L154" s="33"/>
      <c r="M154" s="157" t="s">
        <v>1</v>
      </c>
      <c r="N154" s="158" t="s">
        <v>41</v>
      </c>
      <c r="O154" s="58"/>
      <c r="P154" s="159">
        <f>O154*H154</f>
        <v>0</v>
      </c>
      <c r="Q154" s="159">
        <v>0</v>
      </c>
      <c r="R154" s="159">
        <f>Q154*H154</f>
        <v>0</v>
      </c>
      <c r="S154" s="159">
        <v>0</v>
      </c>
      <c r="T154" s="160">
        <f>S154*H154</f>
        <v>0</v>
      </c>
      <c r="U154" s="32"/>
      <c r="V154" s="32"/>
      <c r="W154" s="32"/>
      <c r="X154" s="32"/>
      <c r="Y154" s="32"/>
      <c r="Z154" s="32"/>
      <c r="AA154" s="32"/>
      <c r="AB154" s="32"/>
      <c r="AC154" s="32"/>
      <c r="AD154" s="32"/>
      <c r="AE154" s="32"/>
      <c r="AR154" s="161" t="s">
        <v>166</v>
      </c>
      <c r="AT154" s="161" t="s">
        <v>161</v>
      </c>
      <c r="AU154" s="161" t="s">
        <v>85</v>
      </c>
      <c r="AY154" s="17" t="s">
        <v>159</v>
      </c>
      <c r="BE154" s="162">
        <f>IF(N154="základní",J154,0)</f>
        <v>0</v>
      </c>
      <c r="BF154" s="162">
        <f>IF(N154="snížená",J154,0)</f>
        <v>0</v>
      </c>
      <c r="BG154" s="162">
        <f>IF(N154="zákl. přenesená",J154,0)</f>
        <v>0</v>
      </c>
      <c r="BH154" s="162">
        <f>IF(N154="sníž. přenesená",J154,0)</f>
        <v>0</v>
      </c>
      <c r="BI154" s="162">
        <f>IF(N154="nulová",J154,0)</f>
        <v>0</v>
      </c>
      <c r="BJ154" s="17" t="s">
        <v>83</v>
      </c>
      <c r="BK154" s="162">
        <f>ROUND(I154*H154,2)</f>
        <v>0</v>
      </c>
      <c r="BL154" s="17" t="s">
        <v>166</v>
      </c>
      <c r="BM154" s="161" t="s">
        <v>482</v>
      </c>
    </row>
    <row r="155" spans="1:65" s="13" customFormat="1" ht="11.25">
      <c r="B155" s="163"/>
      <c r="D155" s="164" t="s">
        <v>171</v>
      </c>
      <c r="E155" s="165" t="s">
        <v>1</v>
      </c>
      <c r="F155" s="166" t="s">
        <v>483</v>
      </c>
      <c r="H155" s="167">
        <v>26.556000000000001</v>
      </c>
      <c r="I155" s="168"/>
      <c r="L155" s="163"/>
      <c r="M155" s="169"/>
      <c r="N155" s="170"/>
      <c r="O155" s="170"/>
      <c r="P155" s="170"/>
      <c r="Q155" s="170"/>
      <c r="R155" s="170"/>
      <c r="S155" s="170"/>
      <c r="T155" s="171"/>
      <c r="AT155" s="165" t="s">
        <v>171</v>
      </c>
      <c r="AU155" s="165" t="s">
        <v>85</v>
      </c>
      <c r="AV155" s="13" t="s">
        <v>85</v>
      </c>
      <c r="AW155" s="13" t="s">
        <v>32</v>
      </c>
      <c r="AX155" s="13" t="s">
        <v>76</v>
      </c>
      <c r="AY155" s="165" t="s">
        <v>159</v>
      </c>
    </row>
    <row r="156" spans="1:65" s="13" customFormat="1" ht="11.25">
      <c r="B156" s="163"/>
      <c r="D156" s="164" t="s">
        <v>171</v>
      </c>
      <c r="E156" s="165" t="s">
        <v>1</v>
      </c>
      <c r="F156" s="166" t="s">
        <v>484</v>
      </c>
      <c r="H156" s="167">
        <v>-12.863</v>
      </c>
      <c r="I156" s="168"/>
      <c r="L156" s="163"/>
      <c r="M156" s="169"/>
      <c r="N156" s="170"/>
      <c r="O156" s="170"/>
      <c r="P156" s="170"/>
      <c r="Q156" s="170"/>
      <c r="R156" s="170"/>
      <c r="S156" s="170"/>
      <c r="T156" s="171"/>
      <c r="AT156" s="165" t="s">
        <v>171</v>
      </c>
      <c r="AU156" s="165" t="s">
        <v>85</v>
      </c>
      <c r="AV156" s="13" t="s">
        <v>85</v>
      </c>
      <c r="AW156" s="13" t="s">
        <v>32</v>
      </c>
      <c r="AX156" s="13" t="s">
        <v>76</v>
      </c>
      <c r="AY156" s="165" t="s">
        <v>159</v>
      </c>
    </row>
    <row r="157" spans="1:65" s="15" customFormat="1" ht="11.25">
      <c r="B157" s="179"/>
      <c r="D157" s="164" t="s">
        <v>171</v>
      </c>
      <c r="E157" s="180" t="s">
        <v>120</v>
      </c>
      <c r="F157" s="181" t="s">
        <v>210</v>
      </c>
      <c r="H157" s="182">
        <v>13.693</v>
      </c>
      <c r="I157" s="183"/>
      <c r="L157" s="179"/>
      <c r="M157" s="184"/>
      <c r="N157" s="185"/>
      <c r="O157" s="185"/>
      <c r="P157" s="185"/>
      <c r="Q157" s="185"/>
      <c r="R157" s="185"/>
      <c r="S157" s="185"/>
      <c r="T157" s="186"/>
      <c r="AT157" s="180" t="s">
        <v>171</v>
      </c>
      <c r="AU157" s="180" t="s">
        <v>85</v>
      </c>
      <c r="AV157" s="15" t="s">
        <v>166</v>
      </c>
      <c r="AW157" s="15" t="s">
        <v>32</v>
      </c>
      <c r="AX157" s="15" t="s">
        <v>83</v>
      </c>
      <c r="AY157" s="180" t="s">
        <v>159</v>
      </c>
    </row>
    <row r="158" spans="1:65" s="2" customFormat="1" ht="37.9" customHeight="1">
      <c r="A158" s="32"/>
      <c r="B158" s="149"/>
      <c r="C158" s="150" t="s">
        <v>203</v>
      </c>
      <c r="D158" s="150" t="s">
        <v>161</v>
      </c>
      <c r="E158" s="151" t="s">
        <v>219</v>
      </c>
      <c r="F158" s="152" t="s">
        <v>220</v>
      </c>
      <c r="G158" s="153" t="s">
        <v>194</v>
      </c>
      <c r="H158" s="154">
        <v>68.465000000000003</v>
      </c>
      <c r="I158" s="155"/>
      <c r="J158" s="156">
        <f>ROUND(I158*H158,2)</f>
        <v>0</v>
      </c>
      <c r="K158" s="152" t="s">
        <v>165</v>
      </c>
      <c r="L158" s="33"/>
      <c r="M158" s="157" t="s">
        <v>1</v>
      </c>
      <c r="N158" s="158" t="s">
        <v>41</v>
      </c>
      <c r="O158" s="58"/>
      <c r="P158" s="159">
        <f>O158*H158</f>
        <v>0</v>
      </c>
      <c r="Q158" s="159">
        <v>0</v>
      </c>
      <c r="R158" s="159">
        <f>Q158*H158</f>
        <v>0</v>
      </c>
      <c r="S158" s="159">
        <v>0</v>
      </c>
      <c r="T158" s="160">
        <f>S158*H158</f>
        <v>0</v>
      </c>
      <c r="U158" s="32"/>
      <c r="V158" s="32"/>
      <c r="W158" s="32"/>
      <c r="X158" s="32"/>
      <c r="Y158" s="32"/>
      <c r="Z158" s="32"/>
      <c r="AA158" s="32"/>
      <c r="AB158" s="32"/>
      <c r="AC158" s="32"/>
      <c r="AD158" s="32"/>
      <c r="AE158" s="32"/>
      <c r="AR158" s="161" t="s">
        <v>166</v>
      </c>
      <c r="AT158" s="161" t="s">
        <v>161</v>
      </c>
      <c r="AU158" s="161" t="s">
        <v>85</v>
      </c>
      <c r="AY158" s="17" t="s">
        <v>159</v>
      </c>
      <c r="BE158" s="162">
        <f>IF(N158="základní",J158,0)</f>
        <v>0</v>
      </c>
      <c r="BF158" s="162">
        <f>IF(N158="snížená",J158,0)</f>
        <v>0</v>
      </c>
      <c r="BG158" s="162">
        <f>IF(N158="zákl. přenesená",J158,0)</f>
        <v>0</v>
      </c>
      <c r="BH158" s="162">
        <f>IF(N158="sníž. přenesená",J158,0)</f>
        <v>0</v>
      </c>
      <c r="BI158" s="162">
        <f>IF(N158="nulová",J158,0)</f>
        <v>0</v>
      </c>
      <c r="BJ158" s="17" t="s">
        <v>83</v>
      </c>
      <c r="BK158" s="162">
        <f>ROUND(I158*H158,2)</f>
        <v>0</v>
      </c>
      <c r="BL158" s="17" t="s">
        <v>166</v>
      </c>
      <c r="BM158" s="161" t="s">
        <v>485</v>
      </c>
    </row>
    <row r="159" spans="1:65" s="13" customFormat="1" ht="11.25">
      <c r="B159" s="163"/>
      <c r="D159" s="164" t="s">
        <v>171</v>
      </c>
      <c r="E159" s="165" t="s">
        <v>1</v>
      </c>
      <c r="F159" s="166" t="s">
        <v>222</v>
      </c>
      <c r="H159" s="167">
        <v>68.465000000000003</v>
      </c>
      <c r="I159" s="168"/>
      <c r="L159" s="163"/>
      <c r="M159" s="169"/>
      <c r="N159" s="170"/>
      <c r="O159" s="170"/>
      <c r="P159" s="170"/>
      <c r="Q159" s="170"/>
      <c r="R159" s="170"/>
      <c r="S159" s="170"/>
      <c r="T159" s="171"/>
      <c r="AT159" s="165" t="s">
        <v>171</v>
      </c>
      <c r="AU159" s="165" t="s">
        <v>85</v>
      </c>
      <c r="AV159" s="13" t="s">
        <v>85</v>
      </c>
      <c r="AW159" s="13" t="s">
        <v>32</v>
      </c>
      <c r="AX159" s="13" t="s">
        <v>83</v>
      </c>
      <c r="AY159" s="165" t="s">
        <v>159</v>
      </c>
    </row>
    <row r="160" spans="1:65" s="2" customFormat="1" ht="24.2" customHeight="1">
      <c r="A160" s="32"/>
      <c r="B160" s="149"/>
      <c r="C160" s="150" t="s">
        <v>211</v>
      </c>
      <c r="D160" s="150" t="s">
        <v>161</v>
      </c>
      <c r="E160" s="151" t="s">
        <v>486</v>
      </c>
      <c r="F160" s="152" t="s">
        <v>487</v>
      </c>
      <c r="G160" s="153" t="s">
        <v>194</v>
      </c>
      <c r="H160" s="154">
        <v>12.863</v>
      </c>
      <c r="I160" s="155"/>
      <c r="J160" s="156">
        <f>ROUND(I160*H160,2)</f>
        <v>0</v>
      </c>
      <c r="K160" s="152" t="s">
        <v>165</v>
      </c>
      <c r="L160" s="33"/>
      <c r="M160" s="157" t="s">
        <v>1</v>
      </c>
      <c r="N160" s="158" t="s">
        <v>41</v>
      </c>
      <c r="O160" s="58"/>
      <c r="P160" s="159">
        <f>O160*H160</f>
        <v>0</v>
      </c>
      <c r="Q160" s="159">
        <v>0</v>
      </c>
      <c r="R160" s="159">
        <f>Q160*H160</f>
        <v>0</v>
      </c>
      <c r="S160" s="159">
        <v>0</v>
      </c>
      <c r="T160" s="160">
        <f>S160*H160</f>
        <v>0</v>
      </c>
      <c r="U160" s="32"/>
      <c r="V160" s="32"/>
      <c r="W160" s="32"/>
      <c r="X160" s="32"/>
      <c r="Y160" s="32"/>
      <c r="Z160" s="32"/>
      <c r="AA160" s="32"/>
      <c r="AB160" s="32"/>
      <c r="AC160" s="32"/>
      <c r="AD160" s="32"/>
      <c r="AE160" s="32"/>
      <c r="AR160" s="161" t="s">
        <v>166</v>
      </c>
      <c r="AT160" s="161" t="s">
        <v>161</v>
      </c>
      <c r="AU160" s="161" t="s">
        <v>85</v>
      </c>
      <c r="AY160" s="17" t="s">
        <v>159</v>
      </c>
      <c r="BE160" s="162">
        <f>IF(N160="základní",J160,0)</f>
        <v>0</v>
      </c>
      <c r="BF160" s="162">
        <f>IF(N160="snížená",J160,0)</f>
        <v>0</v>
      </c>
      <c r="BG160" s="162">
        <f>IF(N160="zákl. přenesená",J160,0)</f>
        <v>0</v>
      </c>
      <c r="BH160" s="162">
        <f>IF(N160="sníž. přenesená",J160,0)</f>
        <v>0</v>
      </c>
      <c r="BI160" s="162">
        <f>IF(N160="nulová",J160,0)</f>
        <v>0</v>
      </c>
      <c r="BJ160" s="17" t="s">
        <v>83</v>
      </c>
      <c r="BK160" s="162">
        <f>ROUND(I160*H160,2)</f>
        <v>0</v>
      </c>
      <c r="BL160" s="17" t="s">
        <v>166</v>
      </c>
      <c r="BM160" s="161" t="s">
        <v>488</v>
      </c>
    </row>
    <row r="161" spans="1:65" s="14" customFormat="1" ht="11.25">
      <c r="B161" s="172"/>
      <c r="D161" s="164" t="s">
        <v>171</v>
      </c>
      <c r="E161" s="173" t="s">
        <v>1</v>
      </c>
      <c r="F161" s="174" t="s">
        <v>481</v>
      </c>
      <c r="H161" s="173" t="s">
        <v>1</v>
      </c>
      <c r="I161" s="175"/>
      <c r="L161" s="172"/>
      <c r="M161" s="176"/>
      <c r="N161" s="177"/>
      <c r="O161" s="177"/>
      <c r="P161" s="177"/>
      <c r="Q161" s="177"/>
      <c r="R161" s="177"/>
      <c r="S161" s="177"/>
      <c r="T161" s="178"/>
      <c r="AT161" s="173" t="s">
        <v>171</v>
      </c>
      <c r="AU161" s="173" t="s">
        <v>85</v>
      </c>
      <c r="AV161" s="14" t="s">
        <v>83</v>
      </c>
      <c r="AW161" s="14" t="s">
        <v>32</v>
      </c>
      <c r="AX161" s="14" t="s">
        <v>76</v>
      </c>
      <c r="AY161" s="173" t="s">
        <v>159</v>
      </c>
    </row>
    <row r="162" spans="1:65" s="13" customFormat="1" ht="11.25">
      <c r="B162" s="163"/>
      <c r="D162" s="164" t="s">
        <v>171</v>
      </c>
      <c r="E162" s="165" t="s">
        <v>1</v>
      </c>
      <c r="F162" s="166" t="s">
        <v>447</v>
      </c>
      <c r="H162" s="167">
        <v>12.863</v>
      </c>
      <c r="I162" s="168"/>
      <c r="L162" s="163"/>
      <c r="M162" s="169"/>
      <c r="N162" s="170"/>
      <c r="O162" s="170"/>
      <c r="P162" s="170"/>
      <c r="Q162" s="170"/>
      <c r="R162" s="170"/>
      <c r="S162" s="170"/>
      <c r="T162" s="171"/>
      <c r="AT162" s="165" t="s">
        <v>171</v>
      </c>
      <c r="AU162" s="165" t="s">
        <v>85</v>
      </c>
      <c r="AV162" s="13" t="s">
        <v>85</v>
      </c>
      <c r="AW162" s="13" t="s">
        <v>32</v>
      </c>
      <c r="AX162" s="13" t="s">
        <v>76</v>
      </c>
      <c r="AY162" s="165" t="s">
        <v>159</v>
      </c>
    </row>
    <row r="163" spans="1:65" s="15" customFormat="1" ht="11.25">
      <c r="B163" s="179"/>
      <c r="D163" s="164" t="s">
        <v>171</v>
      </c>
      <c r="E163" s="180" t="s">
        <v>1</v>
      </c>
      <c r="F163" s="181" t="s">
        <v>210</v>
      </c>
      <c r="H163" s="182">
        <v>12.863</v>
      </c>
      <c r="I163" s="183"/>
      <c r="L163" s="179"/>
      <c r="M163" s="184"/>
      <c r="N163" s="185"/>
      <c r="O163" s="185"/>
      <c r="P163" s="185"/>
      <c r="Q163" s="185"/>
      <c r="R163" s="185"/>
      <c r="S163" s="185"/>
      <c r="T163" s="186"/>
      <c r="AT163" s="180" t="s">
        <v>171</v>
      </c>
      <c r="AU163" s="180" t="s">
        <v>85</v>
      </c>
      <c r="AV163" s="15" t="s">
        <v>166</v>
      </c>
      <c r="AW163" s="15" t="s">
        <v>32</v>
      </c>
      <c r="AX163" s="15" t="s">
        <v>83</v>
      </c>
      <c r="AY163" s="180" t="s">
        <v>159</v>
      </c>
    </row>
    <row r="164" spans="1:65" s="2" customFormat="1" ht="16.5" customHeight="1">
      <c r="A164" s="32"/>
      <c r="B164" s="149"/>
      <c r="C164" s="150" t="s">
        <v>218</v>
      </c>
      <c r="D164" s="150" t="s">
        <v>161</v>
      </c>
      <c r="E164" s="151" t="s">
        <v>489</v>
      </c>
      <c r="F164" s="152" t="s">
        <v>490</v>
      </c>
      <c r="G164" s="153" t="s">
        <v>194</v>
      </c>
      <c r="H164" s="154">
        <v>13.693</v>
      </c>
      <c r="I164" s="155"/>
      <c r="J164" s="156">
        <f>ROUND(I164*H164,2)</f>
        <v>0</v>
      </c>
      <c r="K164" s="152" t="s">
        <v>165</v>
      </c>
      <c r="L164" s="33"/>
      <c r="M164" s="157" t="s">
        <v>1</v>
      </c>
      <c r="N164" s="158" t="s">
        <v>41</v>
      </c>
      <c r="O164" s="58"/>
      <c r="P164" s="159">
        <f>O164*H164</f>
        <v>0</v>
      </c>
      <c r="Q164" s="159">
        <v>0</v>
      </c>
      <c r="R164" s="159">
        <f>Q164*H164</f>
        <v>0</v>
      </c>
      <c r="S164" s="159">
        <v>0</v>
      </c>
      <c r="T164" s="160">
        <f>S164*H164</f>
        <v>0</v>
      </c>
      <c r="U164" s="32"/>
      <c r="V164" s="32"/>
      <c r="W164" s="32"/>
      <c r="X164" s="32"/>
      <c r="Y164" s="32"/>
      <c r="Z164" s="32"/>
      <c r="AA164" s="32"/>
      <c r="AB164" s="32"/>
      <c r="AC164" s="32"/>
      <c r="AD164" s="32"/>
      <c r="AE164" s="32"/>
      <c r="AR164" s="161" t="s">
        <v>166</v>
      </c>
      <c r="AT164" s="161" t="s">
        <v>161</v>
      </c>
      <c r="AU164" s="161" t="s">
        <v>85</v>
      </c>
      <c r="AY164" s="17" t="s">
        <v>159</v>
      </c>
      <c r="BE164" s="162">
        <f>IF(N164="základní",J164,0)</f>
        <v>0</v>
      </c>
      <c r="BF164" s="162">
        <f>IF(N164="snížená",J164,0)</f>
        <v>0</v>
      </c>
      <c r="BG164" s="162">
        <f>IF(N164="zákl. přenesená",J164,0)</f>
        <v>0</v>
      </c>
      <c r="BH164" s="162">
        <f>IF(N164="sníž. přenesená",J164,0)</f>
        <v>0</v>
      </c>
      <c r="BI164" s="162">
        <f>IF(N164="nulová",J164,0)</f>
        <v>0</v>
      </c>
      <c r="BJ164" s="17" t="s">
        <v>83</v>
      </c>
      <c r="BK164" s="162">
        <f>ROUND(I164*H164,2)</f>
        <v>0</v>
      </c>
      <c r="BL164" s="17" t="s">
        <v>166</v>
      </c>
      <c r="BM164" s="161" t="s">
        <v>491</v>
      </c>
    </row>
    <row r="165" spans="1:65" s="13" customFormat="1" ht="11.25">
      <c r="B165" s="163"/>
      <c r="D165" s="164" t="s">
        <v>171</v>
      </c>
      <c r="E165" s="165" t="s">
        <v>1</v>
      </c>
      <c r="F165" s="166" t="s">
        <v>120</v>
      </c>
      <c r="H165" s="167">
        <v>13.693</v>
      </c>
      <c r="I165" s="168"/>
      <c r="L165" s="163"/>
      <c r="M165" s="169"/>
      <c r="N165" s="170"/>
      <c r="O165" s="170"/>
      <c r="P165" s="170"/>
      <c r="Q165" s="170"/>
      <c r="R165" s="170"/>
      <c r="S165" s="170"/>
      <c r="T165" s="171"/>
      <c r="AT165" s="165" t="s">
        <v>171</v>
      </c>
      <c r="AU165" s="165" t="s">
        <v>85</v>
      </c>
      <c r="AV165" s="13" t="s">
        <v>85</v>
      </c>
      <c r="AW165" s="13" t="s">
        <v>32</v>
      </c>
      <c r="AX165" s="13" t="s">
        <v>83</v>
      </c>
      <c r="AY165" s="165" t="s">
        <v>159</v>
      </c>
    </row>
    <row r="166" spans="1:65" s="2" customFormat="1" ht="24.2" customHeight="1">
      <c r="A166" s="32"/>
      <c r="B166" s="149"/>
      <c r="C166" s="150" t="s">
        <v>223</v>
      </c>
      <c r="D166" s="150" t="s">
        <v>161</v>
      </c>
      <c r="E166" s="151" t="s">
        <v>492</v>
      </c>
      <c r="F166" s="152" t="s">
        <v>493</v>
      </c>
      <c r="G166" s="153" t="s">
        <v>235</v>
      </c>
      <c r="H166" s="154">
        <v>22.867000000000001</v>
      </c>
      <c r="I166" s="155"/>
      <c r="J166" s="156">
        <f>ROUND(I166*H166,2)</f>
        <v>0</v>
      </c>
      <c r="K166" s="152" t="s">
        <v>165</v>
      </c>
      <c r="L166" s="33"/>
      <c r="M166" s="157" t="s">
        <v>1</v>
      </c>
      <c r="N166" s="158" t="s">
        <v>41</v>
      </c>
      <c r="O166" s="58"/>
      <c r="P166" s="159">
        <f>O166*H166</f>
        <v>0</v>
      </c>
      <c r="Q166" s="159">
        <v>0</v>
      </c>
      <c r="R166" s="159">
        <f>Q166*H166</f>
        <v>0</v>
      </c>
      <c r="S166" s="159">
        <v>0</v>
      </c>
      <c r="T166" s="160">
        <f>S166*H166</f>
        <v>0</v>
      </c>
      <c r="U166" s="32"/>
      <c r="V166" s="32"/>
      <c r="W166" s="32"/>
      <c r="X166" s="32"/>
      <c r="Y166" s="32"/>
      <c r="Z166" s="32"/>
      <c r="AA166" s="32"/>
      <c r="AB166" s="32"/>
      <c r="AC166" s="32"/>
      <c r="AD166" s="32"/>
      <c r="AE166" s="32"/>
      <c r="AR166" s="161" t="s">
        <v>166</v>
      </c>
      <c r="AT166" s="161" t="s">
        <v>161</v>
      </c>
      <c r="AU166" s="161" t="s">
        <v>85</v>
      </c>
      <c r="AY166" s="17" t="s">
        <v>159</v>
      </c>
      <c r="BE166" s="162">
        <f>IF(N166="základní",J166,0)</f>
        <v>0</v>
      </c>
      <c r="BF166" s="162">
        <f>IF(N166="snížená",J166,0)</f>
        <v>0</v>
      </c>
      <c r="BG166" s="162">
        <f>IF(N166="zákl. přenesená",J166,0)</f>
        <v>0</v>
      </c>
      <c r="BH166" s="162">
        <f>IF(N166="sníž. přenesená",J166,0)</f>
        <v>0</v>
      </c>
      <c r="BI166" s="162">
        <f>IF(N166="nulová",J166,0)</f>
        <v>0</v>
      </c>
      <c r="BJ166" s="17" t="s">
        <v>83</v>
      </c>
      <c r="BK166" s="162">
        <f>ROUND(I166*H166,2)</f>
        <v>0</v>
      </c>
      <c r="BL166" s="17" t="s">
        <v>166</v>
      </c>
      <c r="BM166" s="161" t="s">
        <v>494</v>
      </c>
    </row>
    <row r="167" spans="1:65" s="13" customFormat="1" ht="11.25">
      <c r="B167" s="163"/>
      <c r="D167" s="164" t="s">
        <v>171</v>
      </c>
      <c r="E167" s="165" t="s">
        <v>1</v>
      </c>
      <c r="F167" s="166" t="s">
        <v>495</v>
      </c>
      <c r="H167" s="167">
        <v>22.867000000000001</v>
      </c>
      <c r="I167" s="168"/>
      <c r="L167" s="163"/>
      <c r="M167" s="169"/>
      <c r="N167" s="170"/>
      <c r="O167" s="170"/>
      <c r="P167" s="170"/>
      <c r="Q167" s="170"/>
      <c r="R167" s="170"/>
      <c r="S167" s="170"/>
      <c r="T167" s="171"/>
      <c r="AT167" s="165" t="s">
        <v>171</v>
      </c>
      <c r="AU167" s="165" t="s">
        <v>85</v>
      </c>
      <c r="AV167" s="13" t="s">
        <v>85</v>
      </c>
      <c r="AW167" s="13" t="s">
        <v>32</v>
      </c>
      <c r="AX167" s="13" t="s">
        <v>83</v>
      </c>
      <c r="AY167" s="165" t="s">
        <v>159</v>
      </c>
    </row>
    <row r="168" spans="1:65" s="2" customFormat="1" ht="24.2" customHeight="1">
      <c r="A168" s="32"/>
      <c r="B168" s="149"/>
      <c r="C168" s="150" t="s">
        <v>227</v>
      </c>
      <c r="D168" s="150" t="s">
        <v>161</v>
      </c>
      <c r="E168" s="151" t="s">
        <v>496</v>
      </c>
      <c r="F168" s="152" t="s">
        <v>497</v>
      </c>
      <c r="G168" s="153" t="s">
        <v>194</v>
      </c>
      <c r="H168" s="154">
        <v>12.863</v>
      </c>
      <c r="I168" s="155"/>
      <c r="J168" s="156">
        <f>ROUND(I168*H168,2)</f>
        <v>0</v>
      </c>
      <c r="K168" s="152" t="s">
        <v>165</v>
      </c>
      <c r="L168" s="33"/>
      <c r="M168" s="157" t="s">
        <v>1</v>
      </c>
      <c r="N168" s="158" t="s">
        <v>41</v>
      </c>
      <c r="O168" s="58"/>
      <c r="P168" s="159">
        <f>O168*H168</f>
        <v>0</v>
      </c>
      <c r="Q168" s="159">
        <v>0</v>
      </c>
      <c r="R168" s="159">
        <f>Q168*H168</f>
        <v>0</v>
      </c>
      <c r="S168" s="159">
        <v>0</v>
      </c>
      <c r="T168" s="160">
        <f>S168*H168</f>
        <v>0</v>
      </c>
      <c r="U168" s="32"/>
      <c r="V168" s="32"/>
      <c r="W168" s="32"/>
      <c r="X168" s="32"/>
      <c r="Y168" s="32"/>
      <c r="Z168" s="32"/>
      <c r="AA168" s="32"/>
      <c r="AB168" s="32"/>
      <c r="AC168" s="32"/>
      <c r="AD168" s="32"/>
      <c r="AE168" s="32"/>
      <c r="AR168" s="161" t="s">
        <v>166</v>
      </c>
      <c r="AT168" s="161" t="s">
        <v>161</v>
      </c>
      <c r="AU168" s="161" t="s">
        <v>85</v>
      </c>
      <c r="AY168" s="17" t="s">
        <v>159</v>
      </c>
      <c r="BE168" s="162">
        <f>IF(N168="základní",J168,0)</f>
        <v>0</v>
      </c>
      <c r="BF168" s="162">
        <f>IF(N168="snížená",J168,0)</f>
        <v>0</v>
      </c>
      <c r="BG168" s="162">
        <f>IF(N168="zákl. přenesená",J168,0)</f>
        <v>0</v>
      </c>
      <c r="BH168" s="162">
        <f>IF(N168="sníž. přenesená",J168,0)</f>
        <v>0</v>
      </c>
      <c r="BI168" s="162">
        <f>IF(N168="nulová",J168,0)</f>
        <v>0</v>
      </c>
      <c r="BJ168" s="17" t="s">
        <v>83</v>
      </c>
      <c r="BK168" s="162">
        <f>ROUND(I168*H168,2)</f>
        <v>0</v>
      </c>
      <c r="BL168" s="17" t="s">
        <v>166</v>
      </c>
      <c r="BM168" s="161" t="s">
        <v>498</v>
      </c>
    </row>
    <row r="169" spans="1:65" s="13" customFormat="1" ht="11.25">
      <c r="B169" s="163"/>
      <c r="D169" s="164" t="s">
        <v>171</v>
      </c>
      <c r="E169" s="165" t="s">
        <v>1</v>
      </c>
      <c r="F169" s="166" t="s">
        <v>483</v>
      </c>
      <c r="H169" s="167">
        <v>26.556000000000001</v>
      </c>
      <c r="I169" s="168"/>
      <c r="L169" s="163"/>
      <c r="M169" s="169"/>
      <c r="N169" s="170"/>
      <c r="O169" s="170"/>
      <c r="P169" s="170"/>
      <c r="Q169" s="170"/>
      <c r="R169" s="170"/>
      <c r="S169" s="170"/>
      <c r="T169" s="171"/>
      <c r="AT169" s="165" t="s">
        <v>171</v>
      </c>
      <c r="AU169" s="165" t="s">
        <v>85</v>
      </c>
      <c r="AV169" s="13" t="s">
        <v>85</v>
      </c>
      <c r="AW169" s="13" t="s">
        <v>32</v>
      </c>
      <c r="AX169" s="13" t="s">
        <v>76</v>
      </c>
      <c r="AY169" s="165" t="s">
        <v>159</v>
      </c>
    </row>
    <row r="170" spans="1:65" s="13" customFormat="1" ht="11.25">
      <c r="B170" s="163"/>
      <c r="D170" s="164" t="s">
        <v>171</v>
      </c>
      <c r="E170" s="165" t="s">
        <v>1</v>
      </c>
      <c r="F170" s="166" t="s">
        <v>499</v>
      </c>
      <c r="H170" s="167">
        <v>-12.78</v>
      </c>
      <c r="I170" s="168"/>
      <c r="L170" s="163"/>
      <c r="M170" s="169"/>
      <c r="N170" s="170"/>
      <c r="O170" s="170"/>
      <c r="P170" s="170"/>
      <c r="Q170" s="170"/>
      <c r="R170" s="170"/>
      <c r="S170" s="170"/>
      <c r="T170" s="171"/>
      <c r="AT170" s="165" t="s">
        <v>171</v>
      </c>
      <c r="AU170" s="165" t="s">
        <v>85</v>
      </c>
      <c r="AV170" s="13" t="s">
        <v>85</v>
      </c>
      <c r="AW170" s="13" t="s">
        <v>32</v>
      </c>
      <c r="AX170" s="13" t="s">
        <v>76</v>
      </c>
      <c r="AY170" s="165" t="s">
        <v>159</v>
      </c>
    </row>
    <row r="171" spans="1:65" s="13" customFormat="1" ht="11.25">
      <c r="B171" s="163"/>
      <c r="D171" s="164" t="s">
        <v>171</v>
      </c>
      <c r="E171" s="165" t="s">
        <v>1</v>
      </c>
      <c r="F171" s="166" t="s">
        <v>500</v>
      </c>
      <c r="H171" s="167">
        <v>-0.91300000000000003</v>
      </c>
      <c r="I171" s="168"/>
      <c r="L171" s="163"/>
      <c r="M171" s="169"/>
      <c r="N171" s="170"/>
      <c r="O171" s="170"/>
      <c r="P171" s="170"/>
      <c r="Q171" s="170"/>
      <c r="R171" s="170"/>
      <c r="S171" s="170"/>
      <c r="T171" s="171"/>
      <c r="AT171" s="165" t="s">
        <v>171</v>
      </c>
      <c r="AU171" s="165" t="s">
        <v>85</v>
      </c>
      <c r="AV171" s="13" t="s">
        <v>85</v>
      </c>
      <c r="AW171" s="13" t="s">
        <v>32</v>
      </c>
      <c r="AX171" s="13" t="s">
        <v>76</v>
      </c>
      <c r="AY171" s="165" t="s">
        <v>159</v>
      </c>
    </row>
    <row r="172" spans="1:65" s="15" customFormat="1" ht="11.25">
      <c r="B172" s="179"/>
      <c r="D172" s="164" t="s">
        <v>171</v>
      </c>
      <c r="E172" s="180" t="s">
        <v>447</v>
      </c>
      <c r="F172" s="181" t="s">
        <v>210</v>
      </c>
      <c r="H172" s="182">
        <v>12.863</v>
      </c>
      <c r="I172" s="183"/>
      <c r="L172" s="179"/>
      <c r="M172" s="184"/>
      <c r="N172" s="185"/>
      <c r="O172" s="185"/>
      <c r="P172" s="185"/>
      <c r="Q172" s="185"/>
      <c r="R172" s="185"/>
      <c r="S172" s="185"/>
      <c r="T172" s="186"/>
      <c r="AT172" s="180" t="s">
        <v>171</v>
      </c>
      <c r="AU172" s="180" t="s">
        <v>85</v>
      </c>
      <c r="AV172" s="15" t="s">
        <v>166</v>
      </c>
      <c r="AW172" s="15" t="s">
        <v>32</v>
      </c>
      <c r="AX172" s="15" t="s">
        <v>83</v>
      </c>
      <c r="AY172" s="180" t="s">
        <v>159</v>
      </c>
    </row>
    <row r="173" spans="1:65" s="2" customFormat="1" ht="24.2" customHeight="1">
      <c r="A173" s="32"/>
      <c r="B173" s="149"/>
      <c r="C173" s="150" t="s">
        <v>232</v>
      </c>
      <c r="D173" s="150" t="s">
        <v>161</v>
      </c>
      <c r="E173" s="151" t="s">
        <v>501</v>
      </c>
      <c r="F173" s="152" t="s">
        <v>502</v>
      </c>
      <c r="G173" s="153" t="s">
        <v>194</v>
      </c>
      <c r="H173" s="154">
        <v>10.65</v>
      </c>
      <c r="I173" s="155"/>
      <c r="J173" s="156">
        <f>ROUND(I173*H173,2)</f>
        <v>0</v>
      </c>
      <c r="K173" s="152" t="s">
        <v>165</v>
      </c>
      <c r="L173" s="33"/>
      <c r="M173" s="157" t="s">
        <v>1</v>
      </c>
      <c r="N173" s="158" t="s">
        <v>41</v>
      </c>
      <c r="O173" s="58"/>
      <c r="P173" s="159">
        <f>O173*H173</f>
        <v>0</v>
      </c>
      <c r="Q173" s="159">
        <v>0</v>
      </c>
      <c r="R173" s="159">
        <f>Q173*H173</f>
        <v>0</v>
      </c>
      <c r="S173" s="159">
        <v>0</v>
      </c>
      <c r="T173" s="160">
        <f>S173*H173</f>
        <v>0</v>
      </c>
      <c r="U173" s="32"/>
      <c r="V173" s="32"/>
      <c r="W173" s="32"/>
      <c r="X173" s="32"/>
      <c r="Y173" s="32"/>
      <c r="Z173" s="32"/>
      <c r="AA173" s="32"/>
      <c r="AB173" s="32"/>
      <c r="AC173" s="32"/>
      <c r="AD173" s="32"/>
      <c r="AE173" s="32"/>
      <c r="AR173" s="161" t="s">
        <v>166</v>
      </c>
      <c r="AT173" s="161" t="s">
        <v>161</v>
      </c>
      <c r="AU173" s="161" t="s">
        <v>85</v>
      </c>
      <c r="AY173" s="17" t="s">
        <v>159</v>
      </c>
      <c r="BE173" s="162">
        <f>IF(N173="základní",J173,0)</f>
        <v>0</v>
      </c>
      <c r="BF173" s="162">
        <f>IF(N173="snížená",J173,0)</f>
        <v>0</v>
      </c>
      <c r="BG173" s="162">
        <f>IF(N173="zákl. přenesená",J173,0)</f>
        <v>0</v>
      </c>
      <c r="BH173" s="162">
        <f>IF(N173="sníž. přenesená",J173,0)</f>
        <v>0</v>
      </c>
      <c r="BI173" s="162">
        <f>IF(N173="nulová",J173,0)</f>
        <v>0</v>
      </c>
      <c r="BJ173" s="17" t="s">
        <v>83</v>
      </c>
      <c r="BK173" s="162">
        <f>ROUND(I173*H173,2)</f>
        <v>0</v>
      </c>
      <c r="BL173" s="17" t="s">
        <v>166</v>
      </c>
      <c r="BM173" s="161" t="s">
        <v>503</v>
      </c>
    </row>
    <row r="174" spans="1:65" s="13" customFormat="1" ht="11.25">
      <c r="B174" s="163"/>
      <c r="D174" s="164" t="s">
        <v>171</v>
      </c>
      <c r="E174" s="165" t="s">
        <v>1</v>
      </c>
      <c r="F174" s="166" t="s">
        <v>504</v>
      </c>
      <c r="H174" s="167">
        <v>10.65</v>
      </c>
      <c r="I174" s="168"/>
      <c r="L174" s="163"/>
      <c r="M174" s="169"/>
      <c r="N174" s="170"/>
      <c r="O174" s="170"/>
      <c r="P174" s="170"/>
      <c r="Q174" s="170"/>
      <c r="R174" s="170"/>
      <c r="S174" s="170"/>
      <c r="T174" s="171"/>
      <c r="AT174" s="165" t="s">
        <v>171</v>
      </c>
      <c r="AU174" s="165" t="s">
        <v>85</v>
      </c>
      <c r="AV174" s="13" t="s">
        <v>85</v>
      </c>
      <c r="AW174" s="13" t="s">
        <v>32</v>
      </c>
      <c r="AX174" s="13" t="s">
        <v>76</v>
      </c>
      <c r="AY174" s="165" t="s">
        <v>159</v>
      </c>
    </row>
    <row r="175" spans="1:65" s="15" customFormat="1" ht="11.25">
      <c r="B175" s="179"/>
      <c r="D175" s="164" t="s">
        <v>171</v>
      </c>
      <c r="E175" s="180" t="s">
        <v>440</v>
      </c>
      <c r="F175" s="181" t="s">
        <v>210</v>
      </c>
      <c r="H175" s="182">
        <v>10.65</v>
      </c>
      <c r="I175" s="183"/>
      <c r="L175" s="179"/>
      <c r="M175" s="184"/>
      <c r="N175" s="185"/>
      <c r="O175" s="185"/>
      <c r="P175" s="185"/>
      <c r="Q175" s="185"/>
      <c r="R175" s="185"/>
      <c r="S175" s="185"/>
      <c r="T175" s="186"/>
      <c r="AT175" s="180" t="s">
        <v>171</v>
      </c>
      <c r="AU175" s="180" t="s">
        <v>85</v>
      </c>
      <c r="AV175" s="15" t="s">
        <v>166</v>
      </c>
      <c r="AW175" s="15" t="s">
        <v>32</v>
      </c>
      <c r="AX175" s="15" t="s">
        <v>83</v>
      </c>
      <c r="AY175" s="180" t="s">
        <v>159</v>
      </c>
    </row>
    <row r="176" spans="1:65" s="2" customFormat="1" ht="16.5" customHeight="1">
      <c r="A176" s="32"/>
      <c r="B176" s="149"/>
      <c r="C176" s="187" t="s">
        <v>8</v>
      </c>
      <c r="D176" s="187" t="s">
        <v>308</v>
      </c>
      <c r="E176" s="188" t="s">
        <v>505</v>
      </c>
      <c r="F176" s="189" t="s">
        <v>506</v>
      </c>
      <c r="G176" s="190" t="s">
        <v>235</v>
      </c>
      <c r="H176" s="191">
        <v>21.3</v>
      </c>
      <c r="I176" s="192"/>
      <c r="J176" s="193">
        <f>ROUND(I176*H176,2)</f>
        <v>0</v>
      </c>
      <c r="K176" s="189" t="s">
        <v>165</v>
      </c>
      <c r="L176" s="194"/>
      <c r="M176" s="195" t="s">
        <v>1</v>
      </c>
      <c r="N176" s="196" t="s">
        <v>41</v>
      </c>
      <c r="O176" s="58"/>
      <c r="P176" s="159">
        <f>O176*H176</f>
        <v>0</v>
      </c>
      <c r="Q176" s="159">
        <v>1</v>
      </c>
      <c r="R176" s="159">
        <f>Q176*H176</f>
        <v>21.3</v>
      </c>
      <c r="S176" s="159">
        <v>0</v>
      </c>
      <c r="T176" s="160">
        <f>S176*H176</f>
        <v>0</v>
      </c>
      <c r="U176" s="32"/>
      <c r="V176" s="32"/>
      <c r="W176" s="32"/>
      <c r="X176" s="32"/>
      <c r="Y176" s="32"/>
      <c r="Z176" s="32"/>
      <c r="AA176" s="32"/>
      <c r="AB176" s="32"/>
      <c r="AC176" s="32"/>
      <c r="AD176" s="32"/>
      <c r="AE176" s="32"/>
      <c r="AR176" s="161" t="s">
        <v>197</v>
      </c>
      <c r="AT176" s="161" t="s">
        <v>308</v>
      </c>
      <c r="AU176" s="161" t="s">
        <v>85</v>
      </c>
      <c r="AY176" s="17" t="s">
        <v>159</v>
      </c>
      <c r="BE176" s="162">
        <f>IF(N176="základní",J176,0)</f>
        <v>0</v>
      </c>
      <c r="BF176" s="162">
        <f>IF(N176="snížená",J176,0)</f>
        <v>0</v>
      </c>
      <c r="BG176" s="162">
        <f>IF(N176="zákl. přenesená",J176,0)</f>
        <v>0</v>
      </c>
      <c r="BH176" s="162">
        <f>IF(N176="sníž. přenesená",J176,0)</f>
        <v>0</v>
      </c>
      <c r="BI176" s="162">
        <f>IF(N176="nulová",J176,0)</f>
        <v>0</v>
      </c>
      <c r="BJ176" s="17" t="s">
        <v>83</v>
      </c>
      <c r="BK176" s="162">
        <f>ROUND(I176*H176,2)</f>
        <v>0</v>
      </c>
      <c r="BL176" s="17" t="s">
        <v>166</v>
      </c>
      <c r="BM176" s="161" t="s">
        <v>507</v>
      </c>
    </row>
    <row r="177" spans="1:65" s="13" customFormat="1" ht="11.25">
      <c r="B177" s="163"/>
      <c r="D177" s="164" t="s">
        <v>171</v>
      </c>
      <c r="F177" s="166" t="s">
        <v>508</v>
      </c>
      <c r="H177" s="167">
        <v>21.3</v>
      </c>
      <c r="I177" s="168"/>
      <c r="L177" s="163"/>
      <c r="M177" s="169"/>
      <c r="N177" s="170"/>
      <c r="O177" s="170"/>
      <c r="P177" s="170"/>
      <c r="Q177" s="170"/>
      <c r="R177" s="170"/>
      <c r="S177" s="170"/>
      <c r="T177" s="171"/>
      <c r="AT177" s="165" t="s">
        <v>171</v>
      </c>
      <c r="AU177" s="165" t="s">
        <v>85</v>
      </c>
      <c r="AV177" s="13" t="s">
        <v>85</v>
      </c>
      <c r="AW177" s="13" t="s">
        <v>3</v>
      </c>
      <c r="AX177" s="13" t="s">
        <v>83</v>
      </c>
      <c r="AY177" s="165" t="s">
        <v>159</v>
      </c>
    </row>
    <row r="178" spans="1:65" s="12" customFormat="1" ht="22.9" customHeight="1">
      <c r="B178" s="136"/>
      <c r="D178" s="137" t="s">
        <v>75</v>
      </c>
      <c r="E178" s="147" t="s">
        <v>166</v>
      </c>
      <c r="F178" s="147" t="s">
        <v>247</v>
      </c>
      <c r="I178" s="139"/>
      <c r="J178" s="148">
        <f>BK178</f>
        <v>0</v>
      </c>
      <c r="L178" s="136"/>
      <c r="M178" s="141"/>
      <c r="N178" s="142"/>
      <c r="O178" s="142"/>
      <c r="P178" s="143">
        <f>SUM(P179:P181)</f>
        <v>0</v>
      </c>
      <c r="Q178" s="142"/>
      <c r="R178" s="143">
        <f>SUM(R179:R181)</f>
        <v>4.0273401</v>
      </c>
      <c r="S178" s="142"/>
      <c r="T178" s="144">
        <f>SUM(T179:T181)</f>
        <v>0</v>
      </c>
      <c r="AR178" s="137" t="s">
        <v>83</v>
      </c>
      <c r="AT178" s="145" t="s">
        <v>75</v>
      </c>
      <c r="AU178" s="145" t="s">
        <v>83</v>
      </c>
      <c r="AY178" s="137" t="s">
        <v>159</v>
      </c>
      <c r="BK178" s="146">
        <f>SUM(BK179:BK181)</f>
        <v>0</v>
      </c>
    </row>
    <row r="179" spans="1:65" s="2" customFormat="1" ht="24.2" customHeight="1">
      <c r="A179" s="32"/>
      <c r="B179" s="149"/>
      <c r="C179" s="150" t="s">
        <v>241</v>
      </c>
      <c r="D179" s="150" t="s">
        <v>161</v>
      </c>
      <c r="E179" s="151" t="s">
        <v>509</v>
      </c>
      <c r="F179" s="152" t="s">
        <v>510</v>
      </c>
      <c r="G179" s="153" t="s">
        <v>194</v>
      </c>
      <c r="H179" s="154">
        <v>2.13</v>
      </c>
      <c r="I179" s="155"/>
      <c r="J179" s="156">
        <f>ROUND(I179*H179,2)</f>
        <v>0</v>
      </c>
      <c r="K179" s="152" t="s">
        <v>165</v>
      </c>
      <c r="L179" s="33"/>
      <c r="M179" s="157" t="s">
        <v>1</v>
      </c>
      <c r="N179" s="158" t="s">
        <v>41</v>
      </c>
      <c r="O179" s="58"/>
      <c r="P179" s="159">
        <f>O179*H179</f>
        <v>0</v>
      </c>
      <c r="Q179" s="159">
        <v>1.8907700000000001</v>
      </c>
      <c r="R179" s="159">
        <f>Q179*H179</f>
        <v>4.0273401</v>
      </c>
      <c r="S179" s="159">
        <v>0</v>
      </c>
      <c r="T179" s="160">
        <f>S179*H179</f>
        <v>0</v>
      </c>
      <c r="U179" s="32"/>
      <c r="V179" s="32"/>
      <c r="W179" s="32"/>
      <c r="X179" s="32"/>
      <c r="Y179" s="32"/>
      <c r="Z179" s="32"/>
      <c r="AA179" s="32"/>
      <c r="AB179" s="32"/>
      <c r="AC179" s="32"/>
      <c r="AD179" s="32"/>
      <c r="AE179" s="32"/>
      <c r="AR179" s="161" t="s">
        <v>166</v>
      </c>
      <c r="AT179" s="161" t="s">
        <v>161</v>
      </c>
      <c r="AU179" s="161" t="s">
        <v>85</v>
      </c>
      <c r="AY179" s="17" t="s">
        <v>159</v>
      </c>
      <c r="BE179" s="162">
        <f>IF(N179="základní",J179,0)</f>
        <v>0</v>
      </c>
      <c r="BF179" s="162">
        <f>IF(N179="snížená",J179,0)</f>
        <v>0</v>
      </c>
      <c r="BG179" s="162">
        <f>IF(N179="zákl. přenesená",J179,0)</f>
        <v>0</v>
      </c>
      <c r="BH179" s="162">
        <f>IF(N179="sníž. přenesená",J179,0)</f>
        <v>0</v>
      </c>
      <c r="BI179" s="162">
        <f>IF(N179="nulová",J179,0)</f>
        <v>0</v>
      </c>
      <c r="BJ179" s="17" t="s">
        <v>83</v>
      </c>
      <c r="BK179" s="162">
        <f>ROUND(I179*H179,2)</f>
        <v>0</v>
      </c>
      <c r="BL179" s="17" t="s">
        <v>166</v>
      </c>
      <c r="BM179" s="161" t="s">
        <v>511</v>
      </c>
    </row>
    <row r="180" spans="1:65" s="13" customFormat="1" ht="11.25">
      <c r="B180" s="163"/>
      <c r="D180" s="164" t="s">
        <v>171</v>
      </c>
      <c r="E180" s="165" t="s">
        <v>1</v>
      </c>
      <c r="F180" s="166" t="s">
        <v>512</v>
      </c>
      <c r="H180" s="167">
        <v>2.13</v>
      </c>
      <c r="I180" s="168"/>
      <c r="L180" s="163"/>
      <c r="M180" s="169"/>
      <c r="N180" s="170"/>
      <c r="O180" s="170"/>
      <c r="P180" s="170"/>
      <c r="Q180" s="170"/>
      <c r="R180" s="170"/>
      <c r="S180" s="170"/>
      <c r="T180" s="171"/>
      <c r="AT180" s="165" t="s">
        <v>171</v>
      </c>
      <c r="AU180" s="165" t="s">
        <v>85</v>
      </c>
      <c r="AV180" s="13" t="s">
        <v>85</v>
      </c>
      <c r="AW180" s="13" t="s">
        <v>32</v>
      </c>
      <c r="AX180" s="13" t="s">
        <v>76</v>
      </c>
      <c r="AY180" s="165" t="s">
        <v>159</v>
      </c>
    </row>
    <row r="181" spans="1:65" s="15" customFormat="1" ht="11.25">
      <c r="B181" s="179"/>
      <c r="D181" s="164" t="s">
        <v>171</v>
      </c>
      <c r="E181" s="180" t="s">
        <v>442</v>
      </c>
      <c r="F181" s="181" t="s">
        <v>210</v>
      </c>
      <c r="H181" s="182">
        <v>2.13</v>
      </c>
      <c r="I181" s="183"/>
      <c r="L181" s="179"/>
      <c r="M181" s="184"/>
      <c r="N181" s="185"/>
      <c r="O181" s="185"/>
      <c r="P181" s="185"/>
      <c r="Q181" s="185"/>
      <c r="R181" s="185"/>
      <c r="S181" s="185"/>
      <c r="T181" s="186"/>
      <c r="AT181" s="180" t="s">
        <v>171</v>
      </c>
      <c r="AU181" s="180" t="s">
        <v>85</v>
      </c>
      <c r="AV181" s="15" t="s">
        <v>166</v>
      </c>
      <c r="AW181" s="15" t="s">
        <v>32</v>
      </c>
      <c r="AX181" s="15" t="s">
        <v>83</v>
      </c>
      <c r="AY181" s="180" t="s">
        <v>159</v>
      </c>
    </row>
    <row r="182" spans="1:65" s="12" customFormat="1" ht="22.9" customHeight="1">
      <c r="B182" s="136"/>
      <c r="D182" s="137" t="s">
        <v>75</v>
      </c>
      <c r="E182" s="147" t="s">
        <v>182</v>
      </c>
      <c r="F182" s="147" t="s">
        <v>254</v>
      </c>
      <c r="I182" s="139"/>
      <c r="J182" s="148">
        <f>BK182</f>
        <v>0</v>
      </c>
      <c r="L182" s="136"/>
      <c r="M182" s="141"/>
      <c r="N182" s="142"/>
      <c r="O182" s="142"/>
      <c r="P182" s="143">
        <f>SUM(P183:P194)</f>
        <v>0</v>
      </c>
      <c r="Q182" s="142"/>
      <c r="R182" s="143">
        <f>SUM(R183:R194)</f>
        <v>10.949069999999999</v>
      </c>
      <c r="S182" s="142"/>
      <c r="T182" s="144">
        <f>SUM(T183:T194)</f>
        <v>0</v>
      </c>
      <c r="AR182" s="137" t="s">
        <v>83</v>
      </c>
      <c r="AT182" s="145" t="s">
        <v>75</v>
      </c>
      <c r="AU182" s="145" t="s">
        <v>83</v>
      </c>
      <c r="AY182" s="137" t="s">
        <v>159</v>
      </c>
      <c r="BK182" s="146">
        <f>SUM(BK183:BK194)</f>
        <v>0</v>
      </c>
    </row>
    <row r="183" spans="1:65" s="2" customFormat="1" ht="16.5" customHeight="1">
      <c r="A183" s="32"/>
      <c r="B183" s="149"/>
      <c r="C183" s="150" t="s">
        <v>248</v>
      </c>
      <c r="D183" s="150" t="s">
        <v>161</v>
      </c>
      <c r="E183" s="151" t="s">
        <v>282</v>
      </c>
      <c r="F183" s="152" t="s">
        <v>283</v>
      </c>
      <c r="G183" s="153" t="s">
        <v>164</v>
      </c>
      <c r="H183" s="154">
        <v>11</v>
      </c>
      <c r="I183" s="155"/>
      <c r="J183" s="156">
        <f>ROUND(I183*H183,2)</f>
        <v>0</v>
      </c>
      <c r="K183" s="152" t="s">
        <v>165</v>
      </c>
      <c r="L183" s="33"/>
      <c r="M183" s="157" t="s">
        <v>1</v>
      </c>
      <c r="N183" s="158" t="s">
        <v>41</v>
      </c>
      <c r="O183" s="58"/>
      <c r="P183" s="159">
        <f>O183*H183</f>
        <v>0</v>
      </c>
      <c r="Q183" s="159">
        <v>0.34499999999999997</v>
      </c>
      <c r="R183" s="159">
        <f>Q183*H183</f>
        <v>3.7949999999999999</v>
      </c>
      <c r="S183" s="159">
        <v>0</v>
      </c>
      <c r="T183" s="160">
        <f>S183*H183</f>
        <v>0</v>
      </c>
      <c r="U183" s="32"/>
      <c r="V183" s="32"/>
      <c r="W183" s="32"/>
      <c r="X183" s="32"/>
      <c r="Y183" s="32"/>
      <c r="Z183" s="32"/>
      <c r="AA183" s="32"/>
      <c r="AB183" s="32"/>
      <c r="AC183" s="32"/>
      <c r="AD183" s="32"/>
      <c r="AE183" s="32"/>
      <c r="AR183" s="161" t="s">
        <v>166</v>
      </c>
      <c r="AT183" s="161" t="s">
        <v>161</v>
      </c>
      <c r="AU183" s="161" t="s">
        <v>85</v>
      </c>
      <c r="AY183" s="17" t="s">
        <v>159</v>
      </c>
      <c r="BE183" s="162">
        <f>IF(N183="základní",J183,0)</f>
        <v>0</v>
      </c>
      <c r="BF183" s="162">
        <f>IF(N183="snížená",J183,0)</f>
        <v>0</v>
      </c>
      <c r="BG183" s="162">
        <f>IF(N183="zákl. přenesená",J183,0)</f>
        <v>0</v>
      </c>
      <c r="BH183" s="162">
        <f>IF(N183="sníž. přenesená",J183,0)</f>
        <v>0</v>
      </c>
      <c r="BI183" s="162">
        <f>IF(N183="nulová",J183,0)</f>
        <v>0</v>
      </c>
      <c r="BJ183" s="17" t="s">
        <v>83</v>
      </c>
      <c r="BK183" s="162">
        <f>ROUND(I183*H183,2)</f>
        <v>0</v>
      </c>
      <c r="BL183" s="17" t="s">
        <v>166</v>
      </c>
      <c r="BM183" s="161" t="s">
        <v>513</v>
      </c>
    </row>
    <row r="184" spans="1:65" s="13" customFormat="1" ht="11.25">
      <c r="B184" s="163"/>
      <c r="D184" s="164" t="s">
        <v>171</v>
      </c>
      <c r="E184" s="165" t="s">
        <v>1</v>
      </c>
      <c r="F184" s="166" t="s">
        <v>116</v>
      </c>
      <c r="H184" s="167">
        <v>11</v>
      </c>
      <c r="I184" s="168"/>
      <c r="L184" s="163"/>
      <c r="M184" s="169"/>
      <c r="N184" s="170"/>
      <c r="O184" s="170"/>
      <c r="P184" s="170"/>
      <c r="Q184" s="170"/>
      <c r="R184" s="170"/>
      <c r="S184" s="170"/>
      <c r="T184" s="171"/>
      <c r="AT184" s="165" t="s">
        <v>171</v>
      </c>
      <c r="AU184" s="165" t="s">
        <v>85</v>
      </c>
      <c r="AV184" s="13" t="s">
        <v>85</v>
      </c>
      <c r="AW184" s="13" t="s">
        <v>32</v>
      </c>
      <c r="AX184" s="13" t="s">
        <v>83</v>
      </c>
      <c r="AY184" s="165" t="s">
        <v>159</v>
      </c>
    </row>
    <row r="185" spans="1:65" s="2" customFormat="1" ht="24.2" customHeight="1">
      <c r="A185" s="32"/>
      <c r="B185" s="149"/>
      <c r="C185" s="150" t="s">
        <v>255</v>
      </c>
      <c r="D185" s="150" t="s">
        <v>161</v>
      </c>
      <c r="E185" s="151" t="s">
        <v>286</v>
      </c>
      <c r="F185" s="152" t="s">
        <v>287</v>
      </c>
      <c r="G185" s="153" t="s">
        <v>164</v>
      </c>
      <c r="H185" s="154">
        <v>11</v>
      </c>
      <c r="I185" s="155"/>
      <c r="J185" s="156">
        <f>ROUND(I185*H185,2)</f>
        <v>0</v>
      </c>
      <c r="K185" s="152" t="s">
        <v>165</v>
      </c>
      <c r="L185" s="33"/>
      <c r="M185" s="157" t="s">
        <v>1</v>
      </c>
      <c r="N185" s="158" t="s">
        <v>41</v>
      </c>
      <c r="O185" s="58"/>
      <c r="P185" s="159">
        <f>O185*H185</f>
        <v>0</v>
      </c>
      <c r="Q185" s="159">
        <v>0.38313999999999998</v>
      </c>
      <c r="R185" s="159">
        <f>Q185*H185</f>
        <v>4.2145399999999995</v>
      </c>
      <c r="S185" s="159">
        <v>0</v>
      </c>
      <c r="T185" s="160">
        <f>S185*H185</f>
        <v>0</v>
      </c>
      <c r="U185" s="32"/>
      <c r="V185" s="32"/>
      <c r="W185" s="32"/>
      <c r="X185" s="32"/>
      <c r="Y185" s="32"/>
      <c r="Z185" s="32"/>
      <c r="AA185" s="32"/>
      <c r="AB185" s="32"/>
      <c r="AC185" s="32"/>
      <c r="AD185" s="32"/>
      <c r="AE185" s="32"/>
      <c r="AR185" s="161" t="s">
        <v>166</v>
      </c>
      <c r="AT185" s="161" t="s">
        <v>161</v>
      </c>
      <c r="AU185" s="161" t="s">
        <v>85</v>
      </c>
      <c r="AY185" s="17" t="s">
        <v>159</v>
      </c>
      <c r="BE185" s="162">
        <f>IF(N185="základní",J185,0)</f>
        <v>0</v>
      </c>
      <c r="BF185" s="162">
        <f>IF(N185="snížená",J185,0)</f>
        <v>0</v>
      </c>
      <c r="BG185" s="162">
        <f>IF(N185="zákl. přenesená",J185,0)</f>
        <v>0</v>
      </c>
      <c r="BH185" s="162">
        <f>IF(N185="sníž. přenesená",J185,0)</f>
        <v>0</v>
      </c>
      <c r="BI185" s="162">
        <f>IF(N185="nulová",J185,0)</f>
        <v>0</v>
      </c>
      <c r="BJ185" s="17" t="s">
        <v>83</v>
      </c>
      <c r="BK185" s="162">
        <f>ROUND(I185*H185,2)</f>
        <v>0</v>
      </c>
      <c r="BL185" s="17" t="s">
        <v>166</v>
      </c>
      <c r="BM185" s="161" t="s">
        <v>514</v>
      </c>
    </row>
    <row r="186" spans="1:65" s="13" customFormat="1" ht="11.25">
      <c r="B186" s="163"/>
      <c r="D186" s="164" t="s">
        <v>171</v>
      </c>
      <c r="E186" s="165" t="s">
        <v>1</v>
      </c>
      <c r="F186" s="166" t="s">
        <v>116</v>
      </c>
      <c r="H186" s="167">
        <v>11</v>
      </c>
      <c r="I186" s="168"/>
      <c r="L186" s="163"/>
      <c r="M186" s="169"/>
      <c r="N186" s="170"/>
      <c r="O186" s="170"/>
      <c r="P186" s="170"/>
      <c r="Q186" s="170"/>
      <c r="R186" s="170"/>
      <c r="S186" s="170"/>
      <c r="T186" s="171"/>
      <c r="AT186" s="165" t="s">
        <v>171</v>
      </c>
      <c r="AU186" s="165" t="s">
        <v>85</v>
      </c>
      <c r="AV186" s="13" t="s">
        <v>85</v>
      </c>
      <c r="AW186" s="13" t="s">
        <v>32</v>
      </c>
      <c r="AX186" s="13" t="s">
        <v>83</v>
      </c>
      <c r="AY186" s="165" t="s">
        <v>159</v>
      </c>
    </row>
    <row r="187" spans="1:65" s="2" customFormat="1" ht="24.2" customHeight="1">
      <c r="A187" s="32"/>
      <c r="B187" s="149"/>
      <c r="C187" s="150" t="s">
        <v>262</v>
      </c>
      <c r="D187" s="150" t="s">
        <v>161</v>
      </c>
      <c r="E187" s="151" t="s">
        <v>290</v>
      </c>
      <c r="F187" s="152" t="s">
        <v>291</v>
      </c>
      <c r="G187" s="153" t="s">
        <v>164</v>
      </c>
      <c r="H187" s="154">
        <v>11</v>
      </c>
      <c r="I187" s="155"/>
      <c r="J187" s="156">
        <f>ROUND(I187*H187,2)</f>
        <v>0</v>
      </c>
      <c r="K187" s="152" t="s">
        <v>165</v>
      </c>
      <c r="L187" s="33"/>
      <c r="M187" s="157" t="s">
        <v>1</v>
      </c>
      <c r="N187" s="158" t="s">
        <v>41</v>
      </c>
      <c r="O187" s="58"/>
      <c r="P187" s="159">
        <f>O187*H187</f>
        <v>0</v>
      </c>
      <c r="Q187" s="159">
        <v>7.1000000000000002E-4</v>
      </c>
      <c r="R187" s="159">
        <f>Q187*H187</f>
        <v>7.8100000000000001E-3</v>
      </c>
      <c r="S187" s="159">
        <v>0</v>
      </c>
      <c r="T187" s="160">
        <f>S187*H187</f>
        <v>0</v>
      </c>
      <c r="U187" s="32"/>
      <c r="V187" s="32"/>
      <c r="W187" s="32"/>
      <c r="X187" s="32"/>
      <c r="Y187" s="32"/>
      <c r="Z187" s="32"/>
      <c r="AA187" s="32"/>
      <c r="AB187" s="32"/>
      <c r="AC187" s="32"/>
      <c r="AD187" s="32"/>
      <c r="AE187" s="32"/>
      <c r="AR187" s="161" t="s">
        <v>166</v>
      </c>
      <c r="AT187" s="161" t="s">
        <v>161</v>
      </c>
      <c r="AU187" s="161" t="s">
        <v>85</v>
      </c>
      <c r="AY187" s="17" t="s">
        <v>159</v>
      </c>
      <c r="BE187" s="162">
        <f>IF(N187="základní",J187,0)</f>
        <v>0</v>
      </c>
      <c r="BF187" s="162">
        <f>IF(N187="snížená",J187,0)</f>
        <v>0</v>
      </c>
      <c r="BG187" s="162">
        <f>IF(N187="zákl. přenesená",J187,0)</f>
        <v>0</v>
      </c>
      <c r="BH187" s="162">
        <f>IF(N187="sníž. přenesená",J187,0)</f>
        <v>0</v>
      </c>
      <c r="BI187" s="162">
        <f>IF(N187="nulová",J187,0)</f>
        <v>0</v>
      </c>
      <c r="BJ187" s="17" t="s">
        <v>83</v>
      </c>
      <c r="BK187" s="162">
        <f>ROUND(I187*H187,2)</f>
        <v>0</v>
      </c>
      <c r="BL187" s="17" t="s">
        <v>166</v>
      </c>
      <c r="BM187" s="161" t="s">
        <v>515</v>
      </c>
    </row>
    <row r="188" spans="1:65" s="13" customFormat="1" ht="11.25">
      <c r="B188" s="163"/>
      <c r="D188" s="164" t="s">
        <v>171</v>
      </c>
      <c r="E188" s="165" t="s">
        <v>1</v>
      </c>
      <c r="F188" s="166" t="s">
        <v>116</v>
      </c>
      <c r="H188" s="167">
        <v>11</v>
      </c>
      <c r="I188" s="168"/>
      <c r="L188" s="163"/>
      <c r="M188" s="169"/>
      <c r="N188" s="170"/>
      <c r="O188" s="170"/>
      <c r="P188" s="170"/>
      <c r="Q188" s="170"/>
      <c r="R188" s="170"/>
      <c r="S188" s="170"/>
      <c r="T188" s="171"/>
      <c r="AT188" s="165" t="s">
        <v>171</v>
      </c>
      <c r="AU188" s="165" t="s">
        <v>85</v>
      </c>
      <c r="AV188" s="13" t="s">
        <v>85</v>
      </c>
      <c r="AW188" s="13" t="s">
        <v>32</v>
      </c>
      <c r="AX188" s="13" t="s">
        <v>83</v>
      </c>
      <c r="AY188" s="165" t="s">
        <v>159</v>
      </c>
    </row>
    <row r="189" spans="1:65" s="2" customFormat="1" ht="24.2" customHeight="1">
      <c r="A189" s="32"/>
      <c r="B189" s="149"/>
      <c r="C189" s="150" t="s">
        <v>267</v>
      </c>
      <c r="D189" s="150" t="s">
        <v>161</v>
      </c>
      <c r="E189" s="151" t="s">
        <v>516</v>
      </c>
      <c r="F189" s="152" t="s">
        <v>517</v>
      </c>
      <c r="G189" s="153" t="s">
        <v>164</v>
      </c>
      <c r="H189" s="154">
        <v>11</v>
      </c>
      <c r="I189" s="155"/>
      <c r="J189" s="156">
        <f>ROUND(I189*H189,2)</f>
        <v>0</v>
      </c>
      <c r="K189" s="152" t="s">
        <v>165</v>
      </c>
      <c r="L189" s="33"/>
      <c r="M189" s="157" t="s">
        <v>1</v>
      </c>
      <c r="N189" s="158" t="s">
        <v>41</v>
      </c>
      <c r="O189" s="58"/>
      <c r="P189" s="159">
        <f>O189*H189</f>
        <v>0</v>
      </c>
      <c r="Q189" s="159">
        <v>0.10373</v>
      </c>
      <c r="R189" s="159">
        <f>Q189*H189</f>
        <v>1.14103</v>
      </c>
      <c r="S189" s="159">
        <v>0</v>
      </c>
      <c r="T189" s="160">
        <f>S189*H189</f>
        <v>0</v>
      </c>
      <c r="U189" s="32"/>
      <c r="V189" s="32"/>
      <c r="W189" s="32"/>
      <c r="X189" s="32"/>
      <c r="Y189" s="32"/>
      <c r="Z189" s="32"/>
      <c r="AA189" s="32"/>
      <c r="AB189" s="32"/>
      <c r="AC189" s="32"/>
      <c r="AD189" s="32"/>
      <c r="AE189" s="32"/>
      <c r="AR189" s="161" t="s">
        <v>166</v>
      </c>
      <c r="AT189" s="161" t="s">
        <v>161</v>
      </c>
      <c r="AU189" s="161" t="s">
        <v>85</v>
      </c>
      <c r="AY189" s="17" t="s">
        <v>159</v>
      </c>
      <c r="BE189" s="162">
        <f>IF(N189="základní",J189,0)</f>
        <v>0</v>
      </c>
      <c r="BF189" s="162">
        <f>IF(N189="snížená",J189,0)</f>
        <v>0</v>
      </c>
      <c r="BG189" s="162">
        <f>IF(N189="zákl. přenesená",J189,0)</f>
        <v>0</v>
      </c>
      <c r="BH189" s="162">
        <f>IF(N189="sníž. přenesená",J189,0)</f>
        <v>0</v>
      </c>
      <c r="BI189" s="162">
        <f>IF(N189="nulová",J189,0)</f>
        <v>0</v>
      </c>
      <c r="BJ189" s="17" t="s">
        <v>83</v>
      </c>
      <c r="BK189" s="162">
        <f>ROUND(I189*H189,2)</f>
        <v>0</v>
      </c>
      <c r="BL189" s="17" t="s">
        <v>166</v>
      </c>
      <c r="BM189" s="161" t="s">
        <v>518</v>
      </c>
    </row>
    <row r="190" spans="1:65" s="13" customFormat="1" ht="11.25">
      <c r="B190" s="163"/>
      <c r="D190" s="164" t="s">
        <v>171</v>
      </c>
      <c r="E190" s="165" t="s">
        <v>1</v>
      </c>
      <c r="F190" s="166" t="s">
        <v>116</v>
      </c>
      <c r="H190" s="167">
        <v>11</v>
      </c>
      <c r="I190" s="168"/>
      <c r="L190" s="163"/>
      <c r="M190" s="169"/>
      <c r="N190" s="170"/>
      <c r="O190" s="170"/>
      <c r="P190" s="170"/>
      <c r="Q190" s="170"/>
      <c r="R190" s="170"/>
      <c r="S190" s="170"/>
      <c r="T190" s="171"/>
      <c r="AT190" s="165" t="s">
        <v>171</v>
      </c>
      <c r="AU190" s="165" t="s">
        <v>85</v>
      </c>
      <c r="AV190" s="13" t="s">
        <v>85</v>
      </c>
      <c r="AW190" s="13" t="s">
        <v>32</v>
      </c>
      <c r="AX190" s="13" t="s">
        <v>83</v>
      </c>
      <c r="AY190" s="165" t="s">
        <v>159</v>
      </c>
    </row>
    <row r="191" spans="1:65" s="2" customFormat="1" ht="33" customHeight="1">
      <c r="A191" s="32"/>
      <c r="B191" s="149"/>
      <c r="C191" s="150" t="s">
        <v>7</v>
      </c>
      <c r="D191" s="150" t="s">
        <v>161</v>
      </c>
      <c r="E191" s="151" t="s">
        <v>298</v>
      </c>
      <c r="F191" s="152" t="s">
        <v>299</v>
      </c>
      <c r="G191" s="153" t="s">
        <v>164</v>
      </c>
      <c r="H191" s="154">
        <v>11</v>
      </c>
      <c r="I191" s="155"/>
      <c r="J191" s="156">
        <f>ROUND(I191*H191,2)</f>
        <v>0</v>
      </c>
      <c r="K191" s="152" t="s">
        <v>165</v>
      </c>
      <c r="L191" s="33"/>
      <c r="M191" s="157" t="s">
        <v>1</v>
      </c>
      <c r="N191" s="158" t="s">
        <v>41</v>
      </c>
      <c r="O191" s="58"/>
      <c r="P191" s="159">
        <f>O191*H191</f>
        <v>0</v>
      </c>
      <c r="Q191" s="159">
        <v>0.15559000000000001</v>
      </c>
      <c r="R191" s="159">
        <f>Q191*H191</f>
        <v>1.71149</v>
      </c>
      <c r="S191" s="159">
        <v>0</v>
      </c>
      <c r="T191" s="160">
        <f>S191*H191</f>
        <v>0</v>
      </c>
      <c r="U191" s="32"/>
      <c r="V191" s="32"/>
      <c r="W191" s="32"/>
      <c r="X191" s="32"/>
      <c r="Y191" s="32"/>
      <c r="Z191" s="32"/>
      <c r="AA191" s="32"/>
      <c r="AB191" s="32"/>
      <c r="AC191" s="32"/>
      <c r="AD191" s="32"/>
      <c r="AE191" s="32"/>
      <c r="AR191" s="161" t="s">
        <v>166</v>
      </c>
      <c r="AT191" s="161" t="s">
        <v>161</v>
      </c>
      <c r="AU191" s="161" t="s">
        <v>85</v>
      </c>
      <c r="AY191" s="17" t="s">
        <v>159</v>
      </c>
      <c r="BE191" s="162">
        <f>IF(N191="základní",J191,0)</f>
        <v>0</v>
      </c>
      <c r="BF191" s="162">
        <f>IF(N191="snížená",J191,0)</f>
        <v>0</v>
      </c>
      <c r="BG191" s="162">
        <f>IF(N191="zákl. přenesená",J191,0)</f>
        <v>0</v>
      </c>
      <c r="BH191" s="162">
        <f>IF(N191="sníž. přenesená",J191,0)</f>
        <v>0</v>
      </c>
      <c r="BI191" s="162">
        <f>IF(N191="nulová",J191,0)</f>
        <v>0</v>
      </c>
      <c r="BJ191" s="17" t="s">
        <v>83</v>
      </c>
      <c r="BK191" s="162">
        <f>ROUND(I191*H191,2)</f>
        <v>0</v>
      </c>
      <c r="BL191" s="17" t="s">
        <v>166</v>
      </c>
      <c r="BM191" s="161" t="s">
        <v>519</v>
      </c>
    </row>
    <row r="192" spans="1:65" s="14" customFormat="1" ht="11.25">
      <c r="B192" s="172"/>
      <c r="D192" s="164" t="s">
        <v>171</v>
      </c>
      <c r="E192" s="173" t="s">
        <v>1</v>
      </c>
      <c r="F192" s="174" t="s">
        <v>520</v>
      </c>
      <c r="H192" s="173" t="s">
        <v>1</v>
      </c>
      <c r="I192" s="175"/>
      <c r="L192" s="172"/>
      <c r="M192" s="176"/>
      <c r="N192" s="177"/>
      <c r="O192" s="177"/>
      <c r="P192" s="177"/>
      <c r="Q192" s="177"/>
      <c r="R192" s="177"/>
      <c r="S192" s="177"/>
      <c r="T192" s="178"/>
      <c r="AT192" s="173" t="s">
        <v>171</v>
      </c>
      <c r="AU192" s="173" t="s">
        <v>85</v>
      </c>
      <c r="AV192" s="14" t="s">
        <v>83</v>
      </c>
      <c r="AW192" s="14" t="s">
        <v>32</v>
      </c>
      <c r="AX192" s="14" t="s">
        <v>76</v>
      </c>
      <c r="AY192" s="173" t="s">
        <v>159</v>
      </c>
    </row>
    <row r="193" spans="1:65" s="13" customFormat="1" ht="11.25">
      <c r="B193" s="163"/>
      <c r="D193" s="164" t="s">
        <v>171</v>
      </c>
      <c r="E193" s="165" t="s">
        <v>116</v>
      </c>
      <c r="F193" s="166" t="s">
        <v>218</v>
      </c>
      <c r="H193" s="167">
        <v>11</v>
      </c>
      <c r="I193" s="168"/>
      <c r="L193" s="163"/>
      <c r="M193" s="169"/>
      <c r="N193" s="170"/>
      <c r="O193" s="170"/>
      <c r="P193" s="170"/>
      <c r="Q193" s="170"/>
      <c r="R193" s="170"/>
      <c r="S193" s="170"/>
      <c r="T193" s="171"/>
      <c r="AT193" s="165" t="s">
        <v>171</v>
      </c>
      <c r="AU193" s="165" t="s">
        <v>85</v>
      </c>
      <c r="AV193" s="13" t="s">
        <v>85</v>
      </c>
      <c r="AW193" s="13" t="s">
        <v>32</v>
      </c>
      <c r="AX193" s="13" t="s">
        <v>83</v>
      </c>
      <c r="AY193" s="165" t="s">
        <v>159</v>
      </c>
    </row>
    <row r="194" spans="1:65" s="2" customFormat="1" ht="21.75" customHeight="1">
      <c r="A194" s="32"/>
      <c r="B194" s="149"/>
      <c r="C194" s="150" t="s">
        <v>275</v>
      </c>
      <c r="D194" s="150" t="s">
        <v>161</v>
      </c>
      <c r="E194" s="151" t="s">
        <v>349</v>
      </c>
      <c r="F194" s="152" t="s">
        <v>350</v>
      </c>
      <c r="G194" s="153" t="s">
        <v>351</v>
      </c>
      <c r="H194" s="154">
        <v>22</v>
      </c>
      <c r="I194" s="155"/>
      <c r="J194" s="156">
        <f>ROUND(I194*H194,2)</f>
        <v>0</v>
      </c>
      <c r="K194" s="152" t="s">
        <v>165</v>
      </c>
      <c r="L194" s="33"/>
      <c r="M194" s="157" t="s">
        <v>1</v>
      </c>
      <c r="N194" s="158" t="s">
        <v>41</v>
      </c>
      <c r="O194" s="58"/>
      <c r="P194" s="159">
        <f>O194*H194</f>
        <v>0</v>
      </c>
      <c r="Q194" s="159">
        <v>3.5999999999999999E-3</v>
      </c>
      <c r="R194" s="159">
        <f>Q194*H194</f>
        <v>7.9199999999999993E-2</v>
      </c>
      <c r="S194" s="159">
        <v>0</v>
      </c>
      <c r="T194" s="160">
        <f>S194*H194</f>
        <v>0</v>
      </c>
      <c r="U194" s="32"/>
      <c r="V194" s="32"/>
      <c r="W194" s="32"/>
      <c r="X194" s="32"/>
      <c r="Y194" s="32"/>
      <c r="Z194" s="32"/>
      <c r="AA194" s="32"/>
      <c r="AB194" s="32"/>
      <c r="AC194" s="32"/>
      <c r="AD194" s="32"/>
      <c r="AE194" s="32"/>
      <c r="AR194" s="161" t="s">
        <v>166</v>
      </c>
      <c r="AT194" s="161" t="s">
        <v>161</v>
      </c>
      <c r="AU194" s="161" t="s">
        <v>85</v>
      </c>
      <c r="AY194" s="17" t="s">
        <v>159</v>
      </c>
      <c r="BE194" s="162">
        <f>IF(N194="základní",J194,0)</f>
        <v>0</v>
      </c>
      <c r="BF194" s="162">
        <f>IF(N194="snížená",J194,0)</f>
        <v>0</v>
      </c>
      <c r="BG194" s="162">
        <f>IF(N194="zákl. přenesená",J194,0)</f>
        <v>0</v>
      </c>
      <c r="BH194" s="162">
        <f>IF(N194="sníž. přenesená",J194,0)</f>
        <v>0</v>
      </c>
      <c r="BI194" s="162">
        <f>IF(N194="nulová",J194,0)</f>
        <v>0</v>
      </c>
      <c r="BJ194" s="17" t="s">
        <v>83</v>
      </c>
      <c r="BK194" s="162">
        <f>ROUND(I194*H194,2)</f>
        <v>0</v>
      </c>
      <c r="BL194" s="17" t="s">
        <v>166</v>
      </c>
      <c r="BM194" s="161" t="s">
        <v>521</v>
      </c>
    </row>
    <row r="195" spans="1:65" s="12" customFormat="1" ht="22.9" customHeight="1">
      <c r="B195" s="136"/>
      <c r="D195" s="137" t="s">
        <v>75</v>
      </c>
      <c r="E195" s="147" t="s">
        <v>197</v>
      </c>
      <c r="F195" s="147" t="s">
        <v>522</v>
      </c>
      <c r="I195" s="139"/>
      <c r="J195" s="148">
        <f>BK195</f>
        <v>0</v>
      </c>
      <c r="L195" s="136"/>
      <c r="M195" s="141"/>
      <c r="N195" s="142"/>
      <c r="O195" s="142"/>
      <c r="P195" s="143">
        <f>SUM(P196:P211)</f>
        <v>0</v>
      </c>
      <c r="Q195" s="142"/>
      <c r="R195" s="143">
        <f>SUM(R196:R211)</f>
        <v>2.7318000000000002</v>
      </c>
      <c r="S195" s="142"/>
      <c r="T195" s="144">
        <f>SUM(T196:T211)</f>
        <v>0</v>
      </c>
      <c r="AR195" s="137" t="s">
        <v>83</v>
      </c>
      <c r="AT195" s="145" t="s">
        <v>75</v>
      </c>
      <c r="AU195" s="145" t="s">
        <v>83</v>
      </c>
      <c r="AY195" s="137" t="s">
        <v>159</v>
      </c>
      <c r="BK195" s="146">
        <f>SUM(BK196:BK211)</f>
        <v>0</v>
      </c>
    </row>
    <row r="196" spans="1:65" s="2" customFormat="1" ht="24.2" customHeight="1">
      <c r="A196" s="32"/>
      <c r="B196" s="149"/>
      <c r="C196" s="150" t="s">
        <v>279</v>
      </c>
      <c r="D196" s="150" t="s">
        <v>161</v>
      </c>
      <c r="E196" s="151" t="s">
        <v>523</v>
      </c>
      <c r="F196" s="152" t="s">
        <v>524</v>
      </c>
      <c r="G196" s="153" t="s">
        <v>351</v>
      </c>
      <c r="H196" s="154">
        <v>16</v>
      </c>
      <c r="I196" s="155"/>
      <c r="J196" s="156">
        <f t="shared" ref="J196:J202" si="0">ROUND(I196*H196,2)</f>
        <v>0</v>
      </c>
      <c r="K196" s="152" t="s">
        <v>165</v>
      </c>
      <c r="L196" s="33"/>
      <c r="M196" s="157" t="s">
        <v>1</v>
      </c>
      <c r="N196" s="158" t="s">
        <v>41</v>
      </c>
      <c r="O196" s="58"/>
      <c r="P196" s="159">
        <f t="shared" ref="P196:P202" si="1">O196*H196</f>
        <v>0</v>
      </c>
      <c r="Q196" s="159">
        <v>1.0000000000000001E-5</v>
      </c>
      <c r="R196" s="159">
        <f t="shared" ref="R196:R202" si="2">Q196*H196</f>
        <v>1.6000000000000001E-4</v>
      </c>
      <c r="S196" s="159">
        <v>0</v>
      </c>
      <c r="T196" s="160">
        <f t="shared" ref="T196:T202" si="3">S196*H196</f>
        <v>0</v>
      </c>
      <c r="U196" s="32"/>
      <c r="V196" s="32"/>
      <c r="W196" s="32"/>
      <c r="X196" s="32"/>
      <c r="Y196" s="32"/>
      <c r="Z196" s="32"/>
      <c r="AA196" s="32"/>
      <c r="AB196" s="32"/>
      <c r="AC196" s="32"/>
      <c r="AD196" s="32"/>
      <c r="AE196" s="32"/>
      <c r="AR196" s="161" t="s">
        <v>166</v>
      </c>
      <c r="AT196" s="161" t="s">
        <v>161</v>
      </c>
      <c r="AU196" s="161" t="s">
        <v>85</v>
      </c>
      <c r="AY196" s="17" t="s">
        <v>159</v>
      </c>
      <c r="BE196" s="162">
        <f t="shared" ref="BE196:BE202" si="4">IF(N196="základní",J196,0)</f>
        <v>0</v>
      </c>
      <c r="BF196" s="162">
        <f t="shared" ref="BF196:BF202" si="5">IF(N196="snížená",J196,0)</f>
        <v>0</v>
      </c>
      <c r="BG196" s="162">
        <f t="shared" ref="BG196:BG202" si="6">IF(N196="zákl. přenesená",J196,0)</f>
        <v>0</v>
      </c>
      <c r="BH196" s="162">
        <f t="shared" ref="BH196:BH202" si="7">IF(N196="sníž. přenesená",J196,0)</f>
        <v>0</v>
      </c>
      <c r="BI196" s="162">
        <f t="shared" ref="BI196:BI202" si="8">IF(N196="nulová",J196,0)</f>
        <v>0</v>
      </c>
      <c r="BJ196" s="17" t="s">
        <v>83</v>
      </c>
      <c r="BK196" s="162">
        <f t="shared" ref="BK196:BK202" si="9">ROUND(I196*H196,2)</f>
        <v>0</v>
      </c>
      <c r="BL196" s="17" t="s">
        <v>166</v>
      </c>
      <c r="BM196" s="161" t="s">
        <v>525</v>
      </c>
    </row>
    <row r="197" spans="1:65" s="2" customFormat="1" ht="24.2" customHeight="1">
      <c r="A197" s="32"/>
      <c r="B197" s="149"/>
      <c r="C197" s="187" t="s">
        <v>281</v>
      </c>
      <c r="D197" s="187" t="s">
        <v>308</v>
      </c>
      <c r="E197" s="188" t="s">
        <v>526</v>
      </c>
      <c r="F197" s="189" t="s">
        <v>527</v>
      </c>
      <c r="G197" s="190" t="s">
        <v>351</v>
      </c>
      <c r="H197" s="191">
        <v>16</v>
      </c>
      <c r="I197" s="192"/>
      <c r="J197" s="193">
        <f t="shared" si="0"/>
        <v>0</v>
      </c>
      <c r="K197" s="189" t="s">
        <v>165</v>
      </c>
      <c r="L197" s="194"/>
      <c r="M197" s="195" t="s">
        <v>1</v>
      </c>
      <c r="N197" s="196" t="s">
        <v>41</v>
      </c>
      <c r="O197" s="58"/>
      <c r="P197" s="159">
        <f t="shared" si="1"/>
        <v>0</v>
      </c>
      <c r="Q197" s="159">
        <v>5.11E-3</v>
      </c>
      <c r="R197" s="159">
        <f t="shared" si="2"/>
        <v>8.1759999999999999E-2</v>
      </c>
      <c r="S197" s="159">
        <v>0</v>
      </c>
      <c r="T197" s="160">
        <f t="shared" si="3"/>
        <v>0</v>
      </c>
      <c r="U197" s="32"/>
      <c r="V197" s="32"/>
      <c r="W197" s="32"/>
      <c r="X197" s="32"/>
      <c r="Y197" s="32"/>
      <c r="Z197" s="32"/>
      <c r="AA197" s="32"/>
      <c r="AB197" s="32"/>
      <c r="AC197" s="32"/>
      <c r="AD197" s="32"/>
      <c r="AE197" s="32"/>
      <c r="AR197" s="161" t="s">
        <v>197</v>
      </c>
      <c r="AT197" s="161" t="s">
        <v>308</v>
      </c>
      <c r="AU197" s="161" t="s">
        <v>85</v>
      </c>
      <c r="AY197" s="17" t="s">
        <v>159</v>
      </c>
      <c r="BE197" s="162">
        <f t="shared" si="4"/>
        <v>0</v>
      </c>
      <c r="BF197" s="162">
        <f t="shared" si="5"/>
        <v>0</v>
      </c>
      <c r="BG197" s="162">
        <f t="shared" si="6"/>
        <v>0</v>
      </c>
      <c r="BH197" s="162">
        <f t="shared" si="7"/>
        <v>0</v>
      </c>
      <c r="BI197" s="162">
        <f t="shared" si="8"/>
        <v>0</v>
      </c>
      <c r="BJ197" s="17" t="s">
        <v>83</v>
      </c>
      <c r="BK197" s="162">
        <f t="shared" si="9"/>
        <v>0</v>
      </c>
      <c r="BL197" s="17" t="s">
        <v>166</v>
      </c>
      <c r="BM197" s="161" t="s">
        <v>528</v>
      </c>
    </row>
    <row r="198" spans="1:65" s="2" customFormat="1" ht="33" customHeight="1">
      <c r="A198" s="32"/>
      <c r="B198" s="149"/>
      <c r="C198" s="150" t="s">
        <v>285</v>
      </c>
      <c r="D198" s="150" t="s">
        <v>161</v>
      </c>
      <c r="E198" s="151" t="s">
        <v>529</v>
      </c>
      <c r="F198" s="152" t="s">
        <v>530</v>
      </c>
      <c r="G198" s="153" t="s">
        <v>351</v>
      </c>
      <c r="H198" s="154">
        <v>6</v>
      </c>
      <c r="I198" s="155"/>
      <c r="J198" s="156">
        <f t="shared" si="0"/>
        <v>0</v>
      </c>
      <c r="K198" s="152" t="s">
        <v>165</v>
      </c>
      <c r="L198" s="33"/>
      <c r="M198" s="157" t="s">
        <v>1</v>
      </c>
      <c r="N198" s="158" t="s">
        <v>41</v>
      </c>
      <c r="O198" s="58"/>
      <c r="P198" s="159">
        <f t="shared" si="1"/>
        <v>0</v>
      </c>
      <c r="Q198" s="159">
        <v>1.0000000000000001E-5</v>
      </c>
      <c r="R198" s="159">
        <f t="shared" si="2"/>
        <v>6.0000000000000008E-5</v>
      </c>
      <c r="S198" s="159">
        <v>0</v>
      </c>
      <c r="T198" s="160">
        <f t="shared" si="3"/>
        <v>0</v>
      </c>
      <c r="U198" s="32"/>
      <c r="V198" s="32"/>
      <c r="W198" s="32"/>
      <c r="X198" s="32"/>
      <c r="Y198" s="32"/>
      <c r="Z198" s="32"/>
      <c r="AA198" s="32"/>
      <c r="AB198" s="32"/>
      <c r="AC198" s="32"/>
      <c r="AD198" s="32"/>
      <c r="AE198" s="32"/>
      <c r="AR198" s="161" t="s">
        <v>166</v>
      </c>
      <c r="AT198" s="161" t="s">
        <v>161</v>
      </c>
      <c r="AU198" s="161" t="s">
        <v>85</v>
      </c>
      <c r="AY198" s="17" t="s">
        <v>159</v>
      </c>
      <c r="BE198" s="162">
        <f t="shared" si="4"/>
        <v>0</v>
      </c>
      <c r="BF198" s="162">
        <f t="shared" si="5"/>
        <v>0</v>
      </c>
      <c r="BG198" s="162">
        <f t="shared" si="6"/>
        <v>0</v>
      </c>
      <c r="BH198" s="162">
        <f t="shared" si="7"/>
        <v>0</v>
      </c>
      <c r="BI198" s="162">
        <f t="shared" si="8"/>
        <v>0</v>
      </c>
      <c r="BJ198" s="17" t="s">
        <v>83</v>
      </c>
      <c r="BK198" s="162">
        <f t="shared" si="9"/>
        <v>0</v>
      </c>
      <c r="BL198" s="17" t="s">
        <v>166</v>
      </c>
      <c r="BM198" s="161" t="s">
        <v>531</v>
      </c>
    </row>
    <row r="199" spans="1:65" s="2" customFormat="1" ht="21.75" customHeight="1">
      <c r="A199" s="32"/>
      <c r="B199" s="149"/>
      <c r="C199" s="187" t="s">
        <v>289</v>
      </c>
      <c r="D199" s="187" t="s">
        <v>308</v>
      </c>
      <c r="E199" s="188" t="s">
        <v>532</v>
      </c>
      <c r="F199" s="189" t="s">
        <v>533</v>
      </c>
      <c r="G199" s="190" t="s">
        <v>351</v>
      </c>
      <c r="H199" s="191">
        <v>6</v>
      </c>
      <c r="I199" s="192"/>
      <c r="J199" s="193">
        <f t="shared" si="0"/>
        <v>0</v>
      </c>
      <c r="K199" s="189" t="s">
        <v>165</v>
      </c>
      <c r="L199" s="194"/>
      <c r="M199" s="195" t="s">
        <v>1</v>
      </c>
      <c r="N199" s="196" t="s">
        <v>41</v>
      </c>
      <c r="O199" s="58"/>
      <c r="P199" s="159">
        <f t="shared" si="1"/>
        <v>0</v>
      </c>
      <c r="Q199" s="159">
        <v>4.45E-3</v>
      </c>
      <c r="R199" s="159">
        <f t="shared" si="2"/>
        <v>2.6700000000000002E-2</v>
      </c>
      <c r="S199" s="159">
        <v>0</v>
      </c>
      <c r="T199" s="160">
        <f t="shared" si="3"/>
        <v>0</v>
      </c>
      <c r="U199" s="32"/>
      <c r="V199" s="32"/>
      <c r="W199" s="32"/>
      <c r="X199" s="32"/>
      <c r="Y199" s="32"/>
      <c r="Z199" s="32"/>
      <c r="AA199" s="32"/>
      <c r="AB199" s="32"/>
      <c r="AC199" s="32"/>
      <c r="AD199" s="32"/>
      <c r="AE199" s="32"/>
      <c r="AR199" s="161" t="s">
        <v>197</v>
      </c>
      <c r="AT199" s="161" t="s">
        <v>308</v>
      </c>
      <c r="AU199" s="161" t="s">
        <v>85</v>
      </c>
      <c r="AY199" s="17" t="s">
        <v>159</v>
      </c>
      <c r="BE199" s="162">
        <f t="shared" si="4"/>
        <v>0</v>
      </c>
      <c r="BF199" s="162">
        <f t="shared" si="5"/>
        <v>0</v>
      </c>
      <c r="BG199" s="162">
        <f t="shared" si="6"/>
        <v>0</v>
      </c>
      <c r="BH199" s="162">
        <f t="shared" si="7"/>
        <v>0</v>
      </c>
      <c r="BI199" s="162">
        <f t="shared" si="8"/>
        <v>0</v>
      </c>
      <c r="BJ199" s="17" t="s">
        <v>83</v>
      </c>
      <c r="BK199" s="162">
        <f t="shared" si="9"/>
        <v>0</v>
      </c>
      <c r="BL199" s="17" t="s">
        <v>166</v>
      </c>
      <c r="BM199" s="161" t="s">
        <v>534</v>
      </c>
    </row>
    <row r="200" spans="1:65" s="2" customFormat="1" ht="24.2" customHeight="1">
      <c r="A200" s="32"/>
      <c r="B200" s="149"/>
      <c r="C200" s="150" t="s">
        <v>293</v>
      </c>
      <c r="D200" s="150" t="s">
        <v>161</v>
      </c>
      <c r="E200" s="151" t="s">
        <v>535</v>
      </c>
      <c r="F200" s="152" t="s">
        <v>536</v>
      </c>
      <c r="G200" s="153" t="s">
        <v>537</v>
      </c>
      <c r="H200" s="154">
        <v>2</v>
      </c>
      <c r="I200" s="155"/>
      <c r="J200" s="156">
        <f t="shared" si="0"/>
        <v>0</v>
      </c>
      <c r="K200" s="152" t="s">
        <v>165</v>
      </c>
      <c r="L200" s="33"/>
      <c r="M200" s="157" t="s">
        <v>1</v>
      </c>
      <c r="N200" s="158" t="s">
        <v>41</v>
      </c>
      <c r="O200" s="58"/>
      <c r="P200" s="159">
        <f t="shared" si="1"/>
        <v>0</v>
      </c>
      <c r="Q200" s="159">
        <v>0</v>
      </c>
      <c r="R200" s="159">
        <f t="shared" si="2"/>
        <v>0</v>
      </c>
      <c r="S200" s="159">
        <v>0</v>
      </c>
      <c r="T200" s="160">
        <f t="shared" si="3"/>
        <v>0</v>
      </c>
      <c r="U200" s="32"/>
      <c r="V200" s="32"/>
      <c r="W200" s="32"/>
      <c r="X200" s="32"/>
      <c r="Y200" s="32"/>
      <c r="Z200" s="32"/>
      <c r="AA200" s="32"/>
      <c r="AB200" s="32"/>
      <c r="AC200" s="32"/>
      <c r="AD200" s="32"/>
      <c r="AE200" s="32"/>
      <c r="AR200" s="161" t="s">
        <v>166</v>
      </c>
      <c r="AT200" s="161" t="s">
        <v>161</v>
      </c>
      <c r="AU200" s="161" t="s">
        <v>85</v>
      </c>
      <c r="AY200" s="17" t="s">
        <v>159</v>
      </c>
      <c r="BE200" s="162">
        <f t="shared" si="4"/>
        <v>0</v>
      </c>
      <c r="BF200" s="162">
        <f t="shared" si="5"/>
        <v>0</v>
      </c>
      <c r="BG200" s="162">
        <f t="shared" si="6"/>
        <v>0</v>
      </c>
      <c r="BH200" s="162">
        <f t="shared" si="7"/>
        <v>0</v>
      </c>
      <c r="BI200" s="162">
        <f t="shared" si="8"/>
        <v>0</v>
      </c>
      <c r="BJ200" s="17" t="s">
        <v>83</v>
      </c>
      <c r="BK200" s="162">
        <f t="shared" si="9"/>
        <v>0</v>
      </c>
      <c r="BL200" s="17" t="s">
        <v>166</v>
      </c>
      <c r="BM200" s="161" t="s">
        <v>538</v>
      </c>
    </row>
    <row r="201" spans="1:65" s="2" customFormat="1" ht="16.5" customHeight="1">
      <c r="A201" s="32"/>
      <c r="B201" s="149"/>
      <c r="C201" s="187" t="s">
        <v>297</v>
      </c>
      <c r="D201" s="187" t="s">
        <v>308</v>
      </c>
      <c r="E201" s="188" t="s">
        <v>539</v>
      </c>
      <c r="F201" s="189" t="s">
        <v>540</v>
      </c>
      <c r="G201" s="190" t="s">
        <v>537</v>
      </c>
      <c r="H201" s="191">
        <v>2</v>
      </c>
      <c r="I201" s="192"/>
      <c r="J201" s="193">
        <f t="shared" si="0"/>
        <v>0</v>
      </c>
      <c r="K201" s="189" t="s">
        <v>165</v>
      </c>
      <c r="L201" s="194"/>
      <c r="M201" s="195" t="s">
        <v>1</v>
      </c>
      <c r="N201" s="196" t="s">
        <v>41</v>
      </c>
      <c r="O201" s="58"/>
      <c r="P201" s="159">
        <f t="shared" si="1"/>
        <v>0</v>
      </c>
      <c r="Q201" s="159">
        <v>5.3E-3</v>
      </c>
      <c r="R201" s="159">
        <f t="shared" si="2"/>
        <v>1.06E-2</v>
      </c>
      <c r="S201" s="159">
        <v>0</v>
      </c>
      <c r="T201" s="160">
        <f t="shared" si="3"/>
        <v>0</v>
      </c>
      <c r="U201" s="32"/>
      <c r="V201" s="32"/>
      <c r="W201" s="32"/>
      <c r="X201" s="32"/>
      <c r="Y201" s="32"/>
      <c r="Z201" s="32"/>
      <c r="AA201" s="32"/>
      <c r="AB201" s="32"/>
      <c r="AC201" s="32"/>
      <c r="AD201" s="32"/>
      <c r="AE201" s="32"/>
      <c r="AR201" s="161" t="s">
        <v>197</v>
      </c>
      <c r="AT201" s="161" t="s">
        <v>308</v>
      </c>
      <c r="AU201" s="161" t="s">
        <v>85</v>
      </c>
      <c r="AY201" s="17" t="s">
        <v>159</v>
      </c>
      <c r="BE201" s="162">
        <f t="shared" si="4"/>
        <v>0</v>
      </c>
      <c r="BF201" s="162">
        <f t="shared" si="5"/>
        <v>0</v>
      </c>
      <c r="BG201" s="162">
        <f t="shared" si="6"/>
        <v>0</v>
      </c>
      <c r="BH201" s="162">
        <f t="shared" si="7"/>
        <v>0</v>
      </c>
      <c r="BI201" s="162">
        <f t="shared" si="8"/>
        <v>0</v>
      </c>
      <c r="BJ201" s="17" t="s">
        <v>83</v>
      </c>
      <c r="BK201" s="162">
        <f t="shared" si="9"/>
        <v>0</v>
      </c>
      <c r="BL201" s="17" t="s">
        <v>166</v>
      </c>
      <c r="BM201" s="161" t="s">
        <v>541</v>
      </c>
    </row>
    <row r="202" spans="1:65" s="2" customFormat="1" ht="21.75" customHeight="1">
      <c r="A202" s="32"/>
      <c r="B202" s="149"/>
      <c r="C202" s="150" t="s">
        <v>302</v>
      </c>
      <c r="D202" s="150" t="s">
        <v>161</v>
      </c>
      <c r="E202" s="151" t="s">
        <v>542</v>
      </c>
      <c r="F202" s="152" t="s">
        <v>543</v>
      </c>
      <c r="G202" s="153" t="s">
        <v>351</v>
      </c>
      <c r="H202" s="154">
        <v>22</v>
      </c>
      <c r="I202" s="155"/>
      <c r="J202" s="156">
        <f t="shared" si="0"/>
        <v>0</v>
      </c>
      <c r="K202" s="152" t="s">
        <v>165</v>
      </c>
      <c r="L202" s="33"/>
      <c r="M202" s="157" t="s">
        <v>1</v>
      </c>
      <c r="N202" s="158" t="s">
        <v>41</v>
      </c>
      <c r="O202" s="58"/>
      <c r="P202" s="159">
        <f t="shared" si="1"/>
        <v>0</v>
      </c>
      <c r="Q202" s="159">
        <v>0</v>
      </c>
      <c r="R202" s="159">
        <f t="shared" si="2"/>
        <v>0</v>
      </c>
      <c r="S202" s="159">
        <v>0</v>
      </c>
      <c r="T202" s="160">
        <f t="shared" si="3"/>
        <v>0</v>
      </c>
      <c r="U202" s="32"/>
      <c r="V202" s="32"/>
      <c r="W202" s="32"/>
      <c r="X202" s="32"/>
      <c r="Y202" s="32"/>
      <c r="Z202" s="32"/>
      <c r="AA202" s="32"/>
      <c r="AB202" s="32"/>
      <c r="AC202" s="32"/>
      <c r="AD202" s="32"/>
      <c r="AE202" s="32"/>
      <c r="AR202" s="161" t="s">
        <v>166</v>
      </c>
      <c r="AT202" s="161" t="s">
        <v>161</v>
      </c>
      <c r="AU202" s="161" t="s">
        <v>85</v>
      </c>
      <c r="AY202" s="17" t="s">
        <v>159</v>
      </c>
      <c r="BE202" s="162">
        <f t="shared" si="4"/>
        <v>0</v>
      </c>
      <c r="BF202" s="162">
        <f t="shared" si="5"/>
        <v>0</v>
      </c>
      <c r="BG202" s="162">
        <f t="shared" si="6"/>
        <v>0</v>
      </c>
      <c r="BH202" s="162">
        <f t="shared" si="7"/>
        <v>0</v>
      </c>
      <c r="BI202" s="162">
        <f t="shared" si="8"/>
        <v>0</v>
      </c>
      <c r="BJ202" s="17" t="s">
        <v>83</v>
      </c>
      <c r="BK202" s="162">
        <f t="shared" si="9"/>
        <v>0</v>
      </c>
      <c r="BL202" s="17" t="s">
        <v>166</v>
      </c>
      <c r="BM202" s="161" t="s">
        <v>544</v>
      </c>
    </row>
    <row r="203" spans="1:65" s="13" customFormat="1" ht="11.25">
      <c r="B203" s="163"/>
      <c r="D203" s="164" t="s">
        <v>171</v>
      </c>
      <c r="E203" s="165" t="s">
        <v>1</v>
      </c>
      <c r="F203" s="166" t="s">
        <v>545</v>
      </c>
      <c r="H203" s="167">
        <v>22</v>
      </c>
      <c r="I203" s="168"/>
      <c r="L203" s="163"/>
      <c r="M203" s="169"/>
      <c r="N203" s="170"/>
      <c r="O203" s="170"/>
      <c r="P203" s="170"/>
      <c r="Q203" s="170"/>
      <c r="R203" s="170"/>
      <c r="S203" s="170"/>
      <c r="T203" s="171"/>
      <c r="AT203" s="165" t="s">
        <v>171</v>
      </c>
      <c r="AU203" s="165" t="s">
        <v>85</v>
      </c>
      <c r="AV203" s="13" t="s">
        <v>85</v>
      </c>
      <c r="AW203" s="13" t="s">
        <v>32</v>
      </c>
      <c r="AX203" s="13" t="s">
        <v>83</v>
      </c>
      <c r="AY203" s="165" t="s">
        <v>159</v>
      </c>
    </row>
    <row r="204" spans="1:65" s="2" customFormat="1" ht="24.2" customHeight="1">
      <c r="A204" s="32"/>
      <c r="B204" s="149"/>
      <c r="C204" s="150" t="s">
        <v>307</v>
      </c>
      <c r="D204" s="150" t="s">
        <v>161</v>
      </c>
      <c r="E204" s="151" t="s">
        <v>546</v>
      </c>
      <c r="F204" s="152" t="s">
        <v>547</v>
      </c>
      <c r="G204" s="153" t="s">
        <v>537</v>
      </c>
      <c r="H204" s="154">
        <v>3</v>
      </c>
      <c r="I204" s="155"/>
      <c r="J204" s="156">
        <f t="shared" ref="J204:J211" si="10">ROUND(I204*H204,2)</f>
        <v>0</v>
      </c>
      <c r="K204" s="152" t="s">
        <v>165</v>
      </c>
      <c r="L204" s="33"/>
      <c r="M204" s="157" t="s">
        <v>1</v>
      </c>
      <c r="N204" s="158" t="s">
        <v>41</v>
      </c>
      <c r="O204" s="58"/>
      <c r="P204" s="159">
        <f t="shared" ref="P204:P211" si="11">O204*H204</f>
        <v>0</v>
      </c>
      <c r="Q204" s="159">
        <v>0.34089999999999998</v>
      </c>
      <c r="R204" s="159">
        <f t="shared" ref="R204:R211" si="12">Q204*H204</f>
        <v>1.0226999999999999</v>
      </c>
      <c r="S204" s="159">
        <v>0</v>
      </c>
      <c r="T204" s="160">
        <f t="shared" ref="T204:T211" si="13">S204*H204</f>
        <v>0</v>
      </c>
      <c r="U204" s="32"/>
      <c r="V204" s="32"/>
      <c r="W204" s="32"/>
      <c r="X204" s="32"/>
      <c r="Y204" s="32"/>
      <c r="Z204" s="32"/>
      <c r="AA204" s="32"/>
      <c r="AB204" s="32"/>
      <c r="AC204" s="32"/>
      <c r="AD204" s="32"/>
      <c r="AE204" s="32"/>
      <c r="AR204" s="161" t="s">
        <v>166</v>
      </c>
      <c r="AT204" s="161" t="s">
        <v>161</v>
      </c>
      <c r="AU204" s="161" t="s">
        <v>85</v>
      </c>
      <c r="AY204" s="17" t="s">
        <v>159</v>
      </c>
      <c r="BE204" s="162">
        <f t="shared" ref="BE204:BE211" si="14">IF(N204="základní",J204,0)</f>
        <v>0</v>
      </c>
      <c r="BF204" s="162">
        <f t="shared" ref="BF204:BF211" si="15">IF(N204="snížená",J204,0)</f>
        <v>0</v>
      </c>
      <c r="BG204" s="162">
        <f t="shared" ref="BG204:BG211" si="16">IF(N204="zákl. přenesená",J204,0)</f>
        <v>0</v>
      </c>
      <c r="BH204" s="162">
        <f t="shared" ref="BH204:BH211" si="17">IF(N204="sníž. přenesená",J204,0)</f>
        <v>0</v>
      </c>
      <c r="BI204" s="162">
        <f t="shared" ref="BI204:BI211" si="18">IF(N204="nulová",J204,0)</f>
        <v>0</v>
      </c>
      <c r="BJ204" s="17" t="s">
        <v>83</v>
      </c>
      <c r="BK204" s="162">
        <f t="shared" ref="BK204:BK211" si="19">ROUND(I204*H204,2)</f>
        <v>0</v>
      </c>
      <c r="BL204" s="17" t="s">
        <v>166</v>
      </c>
      <c r="BM204" s="161" t="s">
        <v>548</v>
      </c>
    </row>
    <row r="205" spans="1:65" s="2" customFormat="1" ht="24.2" customHeight="1">
      <c r="A205" s="32"/>
      <c r="B205" s="149"/>
      <c r="C205" s="187" t="s">
        <v>313</v>
      </c>
      <c r="D205" s="187" t="s">
        <v>308</v>
      </c>
      <c r="E205" s="188" t="s">
        <v>549</v>
      </c>
      <c r="F205" s="189" t="s">
        <v>550</v>
      </c>
      <c r="G205" s="190" t="s">
        <v>537</v>
      </c>
      <c r="H205" s="191">
        <v>3</v>
      </c>
      <c r="I205" s="192"/>
      <c r="J205" s="193">
        <f t="shared" si="10"/>
        <v>0</v>
      </c>
      <c r="K205" s="189" t="s">
        <v>165</v>
      </c>
      <c r="L205" s="194"/>
      <c r="M205" s="195" t="s">
        <v>1</v>
      </c>
      <c r="N205" s="196" t="s">
        <v>41</v>
      </c>
      <c r="O205" s="58"/>
      <c r="P205" s="159">
        <f t="shared" si="11"/>
        <v>0</v>
      </c>
      <c r="Q205" s="159">
        <v>7.1999999999999995E-2</v>
      </c>
      <c r="R205" s="159">
        <f t="shared" si="12"/>
        <v>0.21599999999999997</v>
      </c>
      <c r="S205" s="159">
        <v>0</v>
      </c>
      <c r="T205" s="160">
        <f t="shared" si="13"/>
        <v>0</v>
      </c>
      <c r="U205" s="32"/>
      <c r="V205" s="32"/>
      <c r="W205" s="32"/>
      <c r="X205" s="32"/>
      <c r="Y205" s="32"/>
      <c r="Z205" s="32"/>
      <c r="AA205" s="32"/>
      <c r="AB205" s="32"/>
      <c r="AC205" s="32"/>
      <c r="AD205" s="32"/>
      <c r="AE205" s="32"/>
      <c r="AR205" s="161" t="s">
        <v>197</v>
      </c>
      <c r="AT205" s="161" t="s">
        <v>308</v>
      </c>
      <c r="AU205" s="161" t="s">
        <v>85</v>
      </c>
      <c r="AY205" s="17" t="s">
        <v>159</v>
      </c>
      <c r="BE205" s="162">
        <f t="shared" si="14"/>
        <v>0</v>
      </c>
      <c r="BF205" s="162">
        <f t="shared" si="15"/>
        <v>0</v>
      </c>
      <c r="BG205" s="162">
        <f t="shared" si="16"/>
        <v>0</v>
      </c>
      <c r="BH205" s="162">
        <f t="shared" si="17"/>
        <v>0</v>
      </c>
      <c r="BI205" s="162">
        <f t="shared" si="18"/>
        <v>0</v>
      </c>
      <c r="BJ205" s="17" t="s">
        <v>83</v>
      </c>
      <c r="BK205" s="162">
        <f t="shared" si="19"/>
        <v>0</v>
      </c>
      <c r="BL205" s="17" t="s">
        <v>166</v>
      </c>
      <c r="BM205" s="161" t="s">
        <v>551</v>
      </c>
    </row>
    <row r="206" spans="1:65" s="2" customFormat="1" ht="24.2" customHeight="1">
      <c r="A206" s="32"/>
      <c r="B206" s="149"/>
      <c r="C206" s="187" t="s">
        <v>319</v>
      </c>
      <c r="D206" s="187" t="s">
        <v>308</v>
      </c>
      <c r="E206" s="188" t="s">
        <v>552</v>
      </c>
      <c r="F206" s="189" t="s">
        <v>553</v>
      </c>
      <c r="G206" s="190" t="s">
        <v>537</v>
      </c>
      <c r="H206" s="191">
        <v>3</v>
      </c>
      <c r="I206" s="192"/>
      <c r="J206" s="193">
        <f t="shared" si="10"/>
        <v>0</v>
      </c>
      <c r="K206" s="189" t="s">
        <v>165</v>
      </c>
      <c r="L206" s="194"/>
      <c r="M206" s="195" t="s">
        <v>1</v>
      </c>
      <c r="N206" s="196" t="s">
        <v>41</v>
      </c>
      <c r="O206" s="58"/>
      <c r="P206" s="159">
        <f t="shared" si="11"/>
        <v>0</v>
      </c>
      <c r="Q206" s="159">
        <v>0.10299999999999999</v>
      </c>
      <c r="R206" s="159">
        <f t="shared" si="12"/>
        <v>0.309</v>
      </c>
      <c r="S206" s="159">
        <v>0</v>
      </c>
      <c r="T206" s="160">
        <f t="shared" si="13"/>
        <v>0</v>
      </c>
      <c r="U206" s="32"/>
      <c r="V206" s="32"/>
      <c r="W206" s="32"/>
      <c r="X206" s="32"/>
      <c r="Y206" s="32"/>
      <c r="Z206" s="32"/>
      <c r="AA206" s="32"/>
      <c r="AB206" s="32"/>
      <c r="AC206" s="32"/>
      <c r="AD206" s="32"/>
      <c r="AE206" s="32"/>
      <c r="AR206" s="161" t="s">
        <v>197</v>
      </c>
      <c r="AT206" s="161" t="s">
        <v>308</v>
      </c>
      <c r="AU206" s="161" t="s">
        <v>85</v>
      </c>
      <c r="AY206" s="17" t="s">
        <v>159</v>
      </c>
      <c r="BE206" s="162">
        <f t="shared" si="14"/>
        <v>0</v>
      </c>
      <c r="BF206" s="162">
        <f t="shared" si="15"/>
        <v>0</v>
      </c>
      <c r="BG206" s="162">
        <f t="shared" si="16"/>
        <v>0</v>
      </c>
      <c r="BH206" s="162">
        <f t="shared" si="17"/>
        <v>0</v>
      </c>
      <c r="BI206" s="162">
        <f t="shared" si="18"/>
        <v>0</v>
      </c>
      <c r="BJ206" s="17" t="s">
        <v>83</v>
      </c>
      <c r="BK206" s="162">
        <f t="shared" si="19"/>
        <v>0</v>
      </c>
      <c r="BL206" s="17" t="s">
        <v>166</v>
      </c>
      <c r="BM206" s="161" t="s">
        <v>554</v>
      </c>
    </row>
    <row r="207" spans="1:65" s="2" customFormat="1" ht="24.2" customHeight="1">
      <c r="A207" s="32"/>
      <c r="B207" s="149"/>
      <c r="C207" s="187" t="s">
        <v>323</v>
      </c>
      <c r="D207" s="187" t="s">
        <v>308</v>
      </c>
      <c r="E207" s="188" t="s">
        <v>555</v>
      </c>
      <c r="F207" s="189" t="s">
        <v>556</v>
      </c>
      <c r="G207" s="190" t="s">
        <v>537</v>
      </c>
      <c r="H207" s="191">
        <v>2</v>
      </c>
      <c r="I207" s="192"/>
      <c r="J207" s="193">
        <f t="shared" si="10"/>
        <v>0</v>
      </c>
      <c r="K207" s="189" t="s">
        <v>165</v>
      </c>
      <c r="L207" s="194"/>
      <c r="M207" s="195" t="s">
        <v>1</v>
      </c>
      <c r="N207" s="196" t="s">
        <v>41</v>
      </c>
      <c r="O207" s="58"/>
      <c r="P207" s="159">
        <f t="shared" si="11"/>
        <v>0</v>
      </c>
      <c r="Q207" s="159">
        <v>5.7000000000000002E-2</v>
      </c>
      <c r="R207" s="159">
        <f t="shared" si="12"/>
        <v>0.114</v>
      </c>
      <c r="S207" s="159">
        <v>0</v>
      </c>
      <c r="T207" s="160">
        <f t="shared" si="13"/>
        <v>0</v>
      </c>
      <c r="U207" s="32"/>
      <c r="V207" s="32"/>
      <c r="W207" s="32"/>
      <c r="X207" s="32"/>
      <c r="Y207" s="32"/>
      <c r="Z207" s="32"/>
      <c r="AA207" s="32"/>
      <c r="AB207" s="32"/>
      <c r="AC207" s="32"/>
      <c r="AD207" s="32"/>
      <c r="AE207" s="32"/>
      <c r="AR207" s="161" t="s">
        <v>197</v>
      </c>
      <c r="AT207" s="161" t="s">
        <v>308</v>
      </c>
      <c r="AU207" s="161" t="s">
        <v>85</v>
      </c>
      <c r="AY207" s="17" t="s">
        <v>159</v>
      </c>
      <c r="BE207" s="162">
        <f t="shared" si="14"/>
        <v>0</v>
      </c>
      <c r="BF207" s="162">
        <f t="shared" si="15"/>
        <v>0</v>
      </c>
      <c r="BG207" s="162">
        <f t="shared" si="16"/>
        <v>0</v>
      </c>
      <c r="BH207" s="162">
        <f t="shared" si="17"/>
        <v>0</v>
      </c>
      <c r="BI207" s="162">
        <f t="shared" si="18"/>
        <v>0</v>
      </c>
      <c r="BJ207" s="17" t="s">
        <v>83</v>
      </c>
      <c r="BK207" s="162">
        <f t="shared" si="19"/>
        <v>0</v>
      </c>
      <c r="BL207" s="17" t="s">
        <v>166</v>
      </c>
      <c r="BM207" s="161" t="s">
        <v>557</v>
      </c>
    </row>
    <row r="208" spans="1:65" s="2" customFormat="1" ht="24.2" customHeight="1">
      <c r="A208" s="32"/>
      <c r="B208" s="149"/>
      <c r="C208" s="187" t="s">
        <v>329</v>
      </c>
      <c r="D208" s="187" t="s">
        <v>308</v>
      </c>
      <c r="E208" s="188" t="s">
        <v>558</v>
      </c>
      <c r="F208" s="189" t="s">
        <v>559</v>
      </c>
      <c r="G208" s="190" t="s">
        <v>537</v>
      </c>
      <c r="H208" s="191">
        <v>5</v>
      </c>
      <c r="I208" s="192"/>
      <c r="J208" s="193">
        <f t="shared" si="10"/>
        <v>0</v>
      </c>
      <c r="K208" s="189" t="s">
        <v>165</v>
      </c>
      <c r="L208" s="194"/>
      <c r="M208" s="195" t="s">
        <v>1</v>
      </c>
      <c r="N208" s="196" t="s">
        <v>41</v>
      </c>
      <c r="O208" s="58"/>
      <c r="P208" s="159">
        <f t="shared" si="11"/>
        <v>0</v>
      </c>
      <c r="Q208" s="159">
        <v>2.7E-2</v>
      </c>
      <c r="R208" s="159">
        <f t="shared" si="12"/>
        <v>0.13500000000000001</v>
      </c>
      <c r="S208" s="159">
        <v>0</v>
      </c>
      <c r="T208" s="160">
        <f t="shared" si="13"/>
        <v>0</v>
      </c>
      <c r="U208" s="32"/>
      <c r="V208" s="32"/>
      <c r="W208" s="32"/>
      <c r="X208" s="32"/>
      <c r="Y208" s="32"/>
      <c r="Z208" s="32"/>
      <c r="AA208" s="32"/>
      <c r="AB208" s="32"/>
      <c r="AC208" s="32"/>
      <c r="AD208" s="32"/>
      <c r="AE208" s="32"/>
      <c r="AR208" s="161" t="s">
        <v>197</v>
      </c>
      <c r="AT208" s="161" t="s">
        <v>308</v>
      </c>
      <c r="AU208" s="161" t="s">
        <v>85</v>
      </c>
      <c r="AY208" s="17" t="s">
        <v>159</v>
      </c>
      <c r="BE208" s="162">
        <f t="shared" si="14"/>
        <v>0</v>
      </c>
      <c r="BF208" s="162">
        <f t="shared" si="15"/>
        <v>0</v>
      </c>
      <c r="BG208" s="162">
        <f t="shared" si="16"/>
        <v>0</v>
      </c>
      <c r="BH208" s="162">
        <f t="shared" si="17"/>
        <v>0</v>
      </c>
      <c r="BI208" s="162">
        <f t="shared" si="18"/>
        <v>0</v>
      </c>
      <c r="BJ208" s="17" t="s">
        <v>83</v>
      </c>
      <c r="BK208" s="162">
        <f t="shared" si="19"/>
        <v>0</v>
      </c>
      <c r="BL208" s="17" t="s">
        <v>166</v>
      </c>
      <c r="BM208" s="161" t="s">
        <v>560</v>
      </c>
    </row>
    <row r="209" spans="1:65" s="2" customFormat="1" ht="24.2" customHeight="1">
      <c r="A209" s="32"/>
      <c r="B209" s="149"/>
      <c r="C209" s="150" t="s">
        <v>334</v>
      </c>
      <c r="D209" s="150" t="s">
        <v>161</v>
      </c>
      <c r="E209" s="151" t="s">
        <v>561</v>
      </c>
      <c r="F209" s="152" t="s">
        <v>562</v>
      </c>
      <c r="G209" s="153" t="s">
        <v>537</v>
      </c>
      <c r="H209" s="154">
        <v>3</v>
      </c>
      <c r="I209" s="155"/>
      <c r="J209" s="156">
        <f t="shared" si="10"/>
        <v>0</v>
      </c>
      <c r="K209" s="152" t="s">
        <v>165</v>
      </c>
      <c r="L209" s="33"/>
      <c r="M209" s="157" t="s">
        <v>1</v>
      </c>
      <c r="N209" s="158" t="s">
        <v>41</v>
      </c>
      <c r="O209" s="58"/>
      <c r="P209" s="159">
        <f t="shared" si="11"/>
        <v>0</v>
      </c>
      <c r="Q209" s="159">
        <v>0.21734000000000001</v>
      </c>
      <c r="R209" s="159">
        <f t="shared" si="12"/>
        <v>0.65202000000000004</v>
      </c>
      <c r="S209" s="159">
        <v>0</v>
      </c>
      <c r="T209" s="160">
        <f t="shared" si="13"/>
        <v>0</v>
      </c>
      <c r="U209" s="32"/>
      <c r="V209" s="32"/>
      <c r="W209" s="32"/>
      <c r="X209" s="32"/>
      <c r="Y209" s="32"/>
      <c r="Z209" s="32"/>
      <c r="AA209" s="32"/>
      <c r="AB209" s="32"/>
      <c r="AC209" s="32"/>
      <c r="AD209" s="32"/>
      <c r="AE209" s="32"/>
      <c r="AR209" s="161" t="s">
        <v>166</v>
      </c>
      <c r="AT209" s="161" t="s">
        <v>161</v>
      </c>
      <c r="AU209" s="161" t="s">
        <v>85</v>
      </c>
      <c r="AY209" s="17" t="s">
        <v>159</v>
      </c>
      <c r="BE209" s="162">
        <f t="shared" si="14"/>
        <v>0</v>
      </c>
      <c r="BF209" s="162">
        <f t="shared" si="15"/>
        <v>0</v>
      </c>
      <c r="BG209" s="162">
        <f t="shared" si="16"/>
        <v>0</v>
      </c>
      <c r="BH209" s="162">
        <f t="shared" si="17"/>
        <v>0</v>
      </c>
      <c r="BI209" s="162">
        <f t="shared" si="18"/>
        <v>0</v>
      </c>
      <c r="BJ209" s="17" t="s">
        <v>83</v>
      </c>
      <c r="BK209" s="162">
        <f t="shared" si="19"/>
        <v>0</v>
      </c>
      <c r="BL209" s="17" t="s">
        <v>166</v>
      </c>
      <c r="BM209" s="161" t="s">
        <v>563</v>
      </c>
    </row>
    <row r="210" spans="1:65" s="2" customFormat="1" ht="16.5" customHeight="1">
      <c r="A210" s="32"/>
      <c r="B210" s="149"/>
      <c r="C210" s="187" t="s">
        <v>339</v>
      </c>
      <c r="D210" s="187" t="s">
        <v>308</v>
      </c>
      <c r="E210" s="188" t="s">
        <v>564</v>
      </c>
      <c r="F210" s="189" t="s">
        <v>565</v>
      </c>
      <c r="G210" s="190" t="s">
        <v>537</v>
      </c>
      <c r="H210" s="191">
        <v>3</v>
      </c>
      <c r="I210" s="192"/>
      <c r="J210" s="193">
        <f t="shared" si="10"/>
        <v>0</v>
      </c>
      <c r="K210" s="189" t="s">
        <v>165</v>
      </c>
      <c r="L210" s="194"/>
      <c r="M210" s="195" t="s">
        <v>1</v>
      </c>
      <c r="N210" s="196" t="s">
        <v>41</v>
      </c>
      <c r="O210" s="58"/>
      <c r="P210" s="159">
        <f t="shared" si="11"/>
        <v>0</v>
      </c>
      <c r="Q210" s="159">
        <v>5.0599999999999999E-2</v>
      </c>
      <c r="R210" s="159">
        <f t="shared" si="12"/>
        <v>0.15179999999999999</v>
      </c>
      <c r="S210" s="159">
        <v>0</v>
      </c>
      <c r="T210" s="160">
        <f t="shared" si="13"/>
        <v>0</v>
      </c>
      <c r="U210" s="32"/>
      <c r="V210" s="32"/>
      <c r="W210" s="32"/>
      <c r="X210" s="32"/>
      <c r="Y210" s="32"/>
      <c r="Z210" s="32"/>
      <c r="AA210" s="32"/>
      <c r="AB210" s="32"/>
      <c r="AC210" s="32"/>
      <c r="AD210" s="32"/>
      <c r="AE210" s="32"/>
      <c r="AR210" s="161" t="s">
        <v>197</v>
      </c>
      <c r="AT210" s="161" t="s">
        <v>308</v>
      </c>
      <c r="AU210" s="161" t="s">
        <v>85</v>
      </c>
      <c r="AY210" s="17" t="s">
        <v>159</v>
      </c>
      <c r="BE210" s="162">
        <f t="shared" si="14"/>
        <v>0</v>
      </c>
      <c r="BF210" s="162">
        <f t="shared" si="15"/>
        <v>0</v>
      </c>
      <c r="BG210" s="162">
        <f t="shared" si="16"/>
        <v>0</v>
      </c>
      <c r="BH210" s="162">
        <f t="shared" si="17"/>
        <v>0</v>
      </c>
      <c r="BI210" s="162">
        <f t="shared" si="18"/>
        <v>0</v>
      </c>
      <c r="BJ210" s="17" t="s">
        <v>83</v>
      </c>
      <c r="BK210" s="162">
        <f t="shared" si="19"/>
        <v>0</v>
      </c>
      <c r="BL210" s="17" t="s">
        <v>166</v>
      </c>
      <c r="BM210" s="161" t="s">
        <v>566</v>
      </c>
    </row>
    <row r="211" spans="1:65" s="2" customFormat="1" ht="24.2" customHeight="1">
      <c r="A211" s="32"/>
      <c r="B211" s="149"/>
      <c r="C211" s="187" t="s">
        <v>344</v>
      </c>
      <c r="D211" s="187" t="s">
        <v>308</v>
      </c>
      <c r="E211" s="188" t="s">
        <v>567</v>
      </c>
      <c r="F211" s="189" t="s">
        <v>568</v>
      </c>
      <c r="G211" s="190" t="s">
        <v>537</v>
      </c>
      <c r="H211" s="191">
        <v>3</v>
      </c>
      <c r="I211" s="192"/>
      <c r="J211" s="193">
        <f t="shared" si="10"/>
        <v>0</v>
      </c>
      <c r="K211" s="189" t="s">
        <v>165</v>
      </c>
      <c r="L211" s="194"/>
      <c r="M211" s="195" t="s">
        <v>1</v>
      </c>
      <c r="N211" s="196" t="s">
        <v>41</v>
      </c>
      <c r="O211" s="58"/>
      <c r="P211" s="159">
        <f t="shared" si="11"/>
        <v>0</v>
      </c>
      <c r="Q211" s="159">
        <v>4.0000000000000001E-3</v>
      </c>
      <c r="R211" s="159">
        <f t="shared" si="12"/>
        <v>1.2E-2</v>
      </c>
      <c r="S211" s="159">
        <v>0</v>
      </c>
      <c r="T211" s="160">
        <f t="shared" si="13"/>
        <v>0</v>
      </c>
      <c r="U211" s="32"/>
      <c r="V211" s="32"/>
      <c r="W211" s="32"/>
      <c r="X211" s="32"/>
      <c r="Y211" s="32"/>
      <c r="Z211" s="32"/>
      <c r="AA211" s="32"/>
      <c r="AB211" s="32"/>
      <c r="AC211" s="32"/>
      <c r="AD211" s="32"/>
      <c r="AE211" s="32"/>
      <c r="AR211" s="161" t="s">
        <v>197</v>
      </c>
      <c r="AT211" s="161" t="s">
        <v>308</v>
      </c>
      <c r="AU211" s="161" t="s">
        <v>85</v>
      </c>
      <c r="AY211" s="17" t="s">
        <v>159</v>
      </c>
      <c r="BE211" s="162">
        <f t="shared" si="14"/>
        <v>0</v>
      </c>
      <c r="BF211" s="162">
        <f t="shared" si="15"/>
        <v>0</v>
      </c>
      <c r="BG211" s="162">
        <f t="shared" si="16"/>
        <v>0</v>
      </c>
      <c r="BH211" s="162">
        <f t="shared" si="17"/>
        <v>0</v>
      </c>
      <c r="BI211" s="162">
        <f t="shared" si="18"/>
        <v>0</v>
      </c>
      <c r="BJ211" s="17" t="s">
        <v>83</v>
      </c>
      <c r="BK211" s="162">
        <f t="shared" si="19"/>
        <v>0</v>
      </c>
      <c r="BL211" s="17" t="s">
        <v>166</v>
      </c>
      <c r="BM211" s="161" t="s">
        <v>569</v>
      </c>
    </row>
    <row r="212" spans="1:65" s="12" customFormat="1" ht="22.9" customHeight="1">
      <c r="B212" s="136"/>
      <c r="D212" s="137" t="s">
        <v>75</v>
      </c>
      <c r="E212" s="147" t="s">
        <v>203</v>
      </c>
      <c r="F212" s="147" t="s">
        <v>354</v>
      </c>
      <c r="I212" s="139"/>
      <c r="J212" s="148">
        <f>BK212</f>
        <v>0</v>
      </c>
      <c r="L212" s="136"/>
      <c r="M212" s="141"/>
      <c r="N212" s="142"/>
      <c r="O212" s="142"/>
      <c r="P212" s="143">
        <f>SUM(P213:P214)</f>
        <v>0</v>
      </c>
      <c r="Q212" s="142"/>
      <c r="R212" s="143">
        <f>SUM(R213:R214)</f>
        <v>0</v>
      </c>
      <c r="S212" s="142"/>
      <c r="T212" s="144">
        <f>SUM(T213:T214)</f>
        <v>0</v>
      </c>
      <c r="AR212" s="137" t="s">
        <v>83</v>
      </c>
      <c r="AT212" s="145" t="s">
        <v>75</v>
      </c>
      <c r="AU212" s="145" t="s">
        <v>83</v>
      </c>
      <c r="AY212" s="137" t="s">
        <v>159</v>
      </c>
      <c r="BK212" s="146">
        <f>SUM(BK213:BK214)</f>
        <v>0</v>
      </c>
    </row>
    <row r="213" spans="1:65" s="2" customFormat="1" ht="21.75" customHeight="1">
      <c r="A213" s="32"/>
      <c r="B213" s="149"/>
      <c r="C213" s="150" t="s">
        <v>348</v>
      </c>
      <c r="D213" s="150" t="s">
        <v>161</v>
      </c>
      <c r="E213" s="151" t="s">
        <v>391</v>
      </c>
      <c r="F213" s="152" t="s">
        <v>392</v>
      </c>
      <c r="G213" s="153" t="s">
        <v>351</v>
      </c>
      <c r="H213" s="154">
        <v>22</v>
      </c>
      <c r="I213" s="155"/>
      <c r="J213" s="156">
        <f>ROUND(I213*H213,2)</f>
        <v>0</v>
      </c>
      <c r="K213" s="152" t="s">
        <v>165</v>
      </c>
      <c r="L213" s="33"/>
      <c r="M213" s="157" t="s">
        <v>1</v>
      </c>
      <c r="N213" s="158" t="s">
        <v>41</v>
      </c>
      <c r="O213" s="58"/>
      <c r="P213" s="159">
        <f>O213*H213</f>
        <v>0</v>
      </c>
      <c r="Q213" s="159">
        <v>0</v>
      </c>
      <c r="R213" s="159">
        <f>Q213*H213</f>
        <v>0</v>
      </c>
      <c r="S213" s="159">
        <v>0</v>
      </c>
      <c r="T213" s="160">
        <f>S213*H213</f>
        <v>0</v>
      </c>
      <c r="U213" s="32"/>
      <c r="V213" s="32"/>
      <c r="W213" s="32"/>
      <c r="X213" s="32"/>
      <c r="Y213" s="32"/>
      <c r="Z213" s="32"/>
      <c r="AA213" s="32"/>
      <c r="AB213" s="32"/>
      <c r="AC213" s="32"/>
      <c r="AD213" s="32"/>
      <c r="AE213" s="32"/>
      <c r="AR213" s="161" t="s">
        <v>166</v>
      </c>
      <c r="AT213" s="161" t="s">
        <v>161</v>
      </c>
      <c r="AU213" s="161" t="s">
        <v>85</v>
      </c>
      <c r="AY213" s="17" t="s">
        <v>159</v>
      </c>
      <c r="BE213" s="162">
        <f>IF(N213="základní",J213,0)</f>
        <v>0</v>
      </c>
      <c r="BF213" s="162">
        <f>IF(N213="snížená",J213,0)</f>
        <v>0</v>
      </c>
      <c r="BG213" s="162">
        <f>IF(N213="zákl. přenesená",J213,0)</f>
        <v>0</v>
      </c>
      <c r="BH213" s="162">
        <f>IF(N213="sníž. přenesená",J213,0)</f>
        <v>0</v>
      </c>
      <c r="BI213" s="162">
        <f>IF(N213="nulová",J213,0)</f>
        <v>0</v>
      </c>
      <c r="BJ213" s="17" t="s">
        <v>83</v>
      </c>
      <c r="BK213" s="162">
        <f>ROUND(I213*H213,2)</f>
        <v>0</v>
      </c>
      <c r="BL213" s="17" t="s">
        <v>166</v>
      </c>
      <c r="BM213" s="161" t="s">
        <v>570</v>
      </c>
    </row>
    <row r="214" spans="1:65" s="13" customFormat="1" ht="11.25">
      <c r="B214" s="163"/>
      <c r="D214" s="164" t="s">
        <v>171</v>
      </c>
      <c r="E214" s="165" t="s">
        <v>1</v>
      </c>
      <c r="F214" s="166" t="s">
        <v>571</v>
      </c>
      <c r="H214" s="167">
        <v>22</v>
      </c>
      <c r="I214" s="168"/>
      <c r="L214" s="163"/>
      <c r="M214" s="169"/>
      <c r="N214" s="170"/>
      <c r="O214" s="170"/>
      <c r="P214" s="170"/>
      <c r="Q214" s="170"/>
      <c r="R214" s="170"/>
      <c r="S214" s="170"/>
      <c r="T214" s="171"/>
      <c r="AT214" s="165" t="s">
        <v>171</v>
      </c>
      <c r="AU214" s="165" t="s">
        <v>85</v>
      </c>
      <c r="AV214" s="13" t="s">
        <v>85</v>
      </c>
      <c r="AW214" s="13" t="s">
        <v>32</v>
      </c>
      <c r="AX214" s="13" t="s">
        <v>83</v>
      </c>
      <c r="AY214" s="165" t="s">
        <v>159</v>
      </c>
    </row>
    <row r="215" spans="1:65" s="12" customFormat="1" ht="22.9" customHeight="1">
      <c r="B215" s="136"/>
      <c r="D215" s="137" t="s">
        <v>75</v>
      </c>
      <c r="E215" s="147" t="s">
        <v>394</v>
      </c>
      <c r="F215" s="147" t="s">
        <v>395</v>
      </c>
      <c r="I215" s="139"/>
      <c r="J215" s="148">
        <f>BK215</f>
        <v>0</v>
      </c>
      <c r="L215" s="136"/>
      <c r="M215" s="141"/>
      <c r="N215" s="142"/>
      <c r="O215" s="142"/>
      <c r="P215" s="143">
        <f>SUM(P216:P221)</f>
        <v>0</v>
      </c>
      <c r="Q215" s="142"/>
      <c r="R215" s="143">
        <f>SUM(R216:R221)</f>
        <v>0</v>
      </c>
      <c r="S215" s="142"/>
      <c r="T215" s="144">
        <f>SUM(T216:T221)</f>
        <v>0</v>
      </c>
      <c r="AR215" s="137" t="s">
        <v>83</v>
      </c>
      <c r="AT215" s="145" t="s">
        <v>75</v>
      </c>
      <c r="AU215" s="145" t="s">
        <v>83</v>
      </c>
      <c r="AY215" s="137" t="s">
        <v>159</v>
      </c>
      <c r="BK215" s="146">
        <f>SUM(BK216:BK221)</f>
        <v>0</v>
      </c>
    </row>
    <row r="216" spans="1:65" s="2" customFormat="1" ht="21.75" customHeight="1">
      <c r="A216" s="32"/>
      <c r="B216" s="149"/>
      <c r="C216" s="150" t="s">
        <v>355</v>
      </c>
      <c r="D216" s="150" t="s">
        <v>161</v>
      </c>
      <c r="E216" s="151" t="s">
        <v>397</v>
      </c>
      <c r="F216" s="152" t="s">
        <v>398</v>
      </c>
      <c r="G216" s="153" t="s">
        <v>235</v>
      </c>
      <c r="H216" s="154">
        <v>10.351000000000001</v>
      </c>
      <c r="I216" s="155"/>
      <c r="J216" s="156">
        <f>ROUND(I216*H216,2)</f>
        <v>0</v>
      </c>
      <c r="K216" s="152" t="s">
        <v>165</v>
      </c>
      <c r="L216" s="33"/>
      <c r="M216" s="157" t="s">
        <v>1</v>
      </c>
      <c r="N216" s="158" t="s">
        <v>41</v>
      </c>
      <c r="O216" s="58"/>
      <c r="P216" s="159">
        <f>O216*H216</f>
        <v>0</v>
      </c>
      <c r="Q216" s="159">
        <v>0</v>
      </c>
      <c r="R216" s="159">
        <f>Q216*H216</f>
        <v>0</v>
      </c>
      <c r="S216" s="159">
        <v>0</v>
      </c>
      <c r="T216" s="160">
        <f>S216*H216</f>
        <v>0</v>
      </c>
      <c r="U216" s="32"/>
      <c r="V216" s="32"/>
      <c r="W216" s="32"/>
      <c r="X216" s="32"/>
      <c r="Y216" s="32"/>
      <c r="Z216" s="32"/>
      <c r="AA216" s="32"/>
      <c r="AB216" s="32"/>
      <c r="AC216" s="32"/>
      <c r="AD216" s="32"/>
      <c r="AE216" s="32"/>
      <c r="AR216" s="161" t="s">
        <v>166</v>
      </c>
      <c r="AT216" s="161" t="s">
        <v>161</v>
      </c>
      <c r="AU216" s="161" t="s">
        <v>85</v>
      </c>
      <c r="AY216" s="17" t="s">
        <v>159</v>
      </c>
      <c r="BE216" s="162">
        <f>IF(N216="základní",J216,0)</f>
        <v>0</v>
      </c>
      <c r="BF216" s="162">
        <f>IF(N216="snížená",J216,0)</f>
        <v>0</v>
      </c>
      <c r="BG216" s="162">
        <f>IF(N216="zákl. přenesená",J216,0)</f>
        <v>0</v>
      </c>
      <c r="BH216" s="162">
        <f>IF(N216="sníž. přenesená",J216,0)</f>
        <v>0</v>
      </c>
      <c r="BI216" s="162">
        <f>IF(N216="nulová",J216,0)</f>
        <v>0</v>
      </c>
      <c r="BJ216" s="17" t="s">
        <v>83</v>
      </c>
      <c r="BK216" s="162">
        <f>ROUND(I216*H216,2)</f>
        <v>0</v>
      </c>
      <c r="BL216" s="17" t="s">
        <v>166</v>
      </c>
      <c r="BM216" s="161" t="s">
        <v>572</v>
      </c>
    </row>
    <row r="217" spans="1:65" s="2" customFormat="1" ht="24.2" customHeight="1">
      <c r="A217" s="32"/>
      <c r="B217" s="149"/>
      <c r="C217" s="150" t="s">
        <v>360</v>
      </c>
      <c r="D217" s="150" t="s">
        <v>161</v>
      </c>
      <c r="E217" s="151" t="s">
        <v>402</v>
      </c>
      <c r="F217" s="152" t="s">
        <v>403</v>
      </c>
      <c r="G217" s="153" t="s">
        <v>235</v>
      </c>
      <c r="H217" s="154">
        <v>144.91399999999999</v>
      </c>
      <c r="I217" s="155"/>
      <c r="J217" s="156">
        <f>ROUND(I217*H217,2)</f>
        <v>0</v>
      </c>
      <c r="K217" s="152" t="s">
        <v>165</v>
      </c>
      <c r="L217" s="33"/>
      <c r="M217" s="157" t="s">
        <v>1</v>
      </c>
      <c r="N217" s="158" t="s">
        <v>41</v>
      </c>
      <c r="O217" s="58"/>
      <c r="P217" s="159">
        <f>O217*H217</f>
        <v>0</v>
      </c>
      <c r="Q217" s="159">
        <v>0</v>
      </c>
      <c r="R217" s="159">
        <f>Q217*H217</f>
        <v>0</v>
      </c>
      <c r="S217" s="159">
        <v>0</v>
      </c>
      <c r="T217" s="160">
        <f>S217*H217</f>
        <v>0</v>
      </c>
      <c r="U217" s="32"/>
      <c r="V217" s="32"/>
      <c r="W217" s="32"/>
      <c r="X217" s="32"/>
      <c r="Y217" s="32"/>
      <c r="Z217" s="32"/>
      <c r="AA217" s="32"/>
      <c r="AB217" s="32"/>
      <c r="AC217" s="32"/>
      <c r="AD217" s="32"/>
      <c r="AE217" s="32"/>
      <c r="AR217" s="161" t="s">
        <v>166</v>
      </c>
      <c r="AT217" s="161" t="s">
        <v>161</v>
      </c>
      <c r="AU217" s="161" t="s">
        <v>85</v>
      </c>
      <c r="AY217" s="17" t="s">
        <v>159</v>
      </c>
      <c r="BE217" s="162">
        <f>IF(N217="základní",J217,0)</f>
        <v>0</v>
      </c>
      <c r="BF217" s="162">
        <f>IF(N217="snížená",J217,0)</f>
        <v>0</v>
      </c>
      <c r="BG217" s="162">
        <f>IF(N217="zákl. přenesená",J217,0)</f>
        <v>0</v>
      </c>
      <c r="BH217" s="162">
        <f>IF(N217="sníž. přenesená",J217,0)</f>
        <v>0</v>
      </c>
      <c r="BI217" s="162">
        <f>IF(N217="nulová",J217,0)</f>
        <v>0</v>
      </c>
      <c r="BJ217" s="17" t="s">
        <v>83</v>
      </c>
      <c r="BK217" s="162">
        <f>ROUND(I217*H217,2)</f>
        <v>0</v>
      </c>
      <c r="BL217" s="17" t="s">
        <v>166</v>
      </c>
      <c r="BM217" s="161" t="s">
        <v>573</v>
      </c>
    </row>
    <row r="218" spans="1:65" s="13" customFormat="1" ht="11.25">
      <c r="B218" s="163"/>
      <c r="D218" s="164" t="s">
        <v>171</v>
      </c>
      <c r="F218" s="166" t="s">
        <v>574</v>
      </c>
      <c r="H218" s="167">
        <v>144.91399999999999</v>
      </c>
      <c r="I218" s="168"/>
      <c r="L218" s="163"/>
      <c r="M218" s="169"/>
      <c r="N218" s="170"/>
      <c r="O218" s="170"/>
      <c r="P218" s="170"/>
      <c r="Q218" s="170"/>
      <c r="R218" s="170"/>
      <c r="S218" s="170"/>
      <c r="T218" s="171"/>
      <c r="AT218" s="165" t="s">
        <v>171</v>
      </c>
      <c r="AU218" s="165" t="s">
        <v>85</v>
      </c>
      <c r="AV218" s="13" t="s">
        <v>85</v>
      </c>
      <c r="AW218" s="13" t="s">
        <v>3</v>
      </c>
      <c r="AX218" s="13" t="s">
        <v>83</v>
      </c>
      <c r="AY218" s="165" t="s">
        <v>159</v>
      </c>
    </row>
    <row r="219" spans="1:65" s="2" customFormat="1" ht="24.2" customHeight="1">
      <c r="A219" s="32"/>
      <c r="B219" s="149"/>
      <c r="C219" s="150" t="s">
        <v>117</v>
      </c>
      <c r="D219" s="150" t="s">
        <v>161</v>
      </c>
      <c r="E219" s="151" t="s">
        <v>416</v>
      </c>
      <c r="F219" s="152" t="s">
        <v>417</v>
      </c>
      <c r="G219" s="153" t="s">
        <v>235</v>
      </c>
      <c r="H219" s="154">
        <v>10.351000000000001</v>
      </c>
      <c r="I219" s="155"/>
      <c r="J219" s="156">
        <f>ROUND(I219*H219,2)</f>
        <v>0</v>
      </c>
      <c r="K219" s="152" t="s">
        <v>165</v>
      </c>
      <c r="L219" s="33"/>
      <c r="M219" s="157" t="s">
        <v>1</v>
      </c>
      <c r="N219" s="158" t="s">
        <v>41</v>
      </c>
      <c r="O219" s="58"/>
      <c r="P219" s="159">
        <f>O219*H219</f>
        <v>0</v>
      </c>
      <c r="Q219" s="159">
        <v>0</v>
      </c>
      <c r="R219" s="159">
        <f>Q219*H219</f>
        <v>0</v>
      </c>
      <c r="S219" s="159">
        <v>0</v>
      </c>
      <c r="T219" s="160">
        <f>S219*H219</f>
        <v>0</v>
      </c>
      <c r="U219" s="32"/>
      <c r="V219" s="32"/>
      <c r="W219" s="32"/>
      <c r="X219" s="32"/>
      <c r="Y219" s="32"/>
      <c r="Z219" s="32"/>
      <c r="AA219" s="32"/>
      <c r="AB219" s="32"/>
      <c r="AC219" s="32"/>
      <c r="AD219" s="32"/>
      <c r="AE219" s="32"/>
      <c r="AR219" s="161" t="s">
        <v>166</v>
      </c>
      <c r="AT219" s="161" t="s">
        <v>161</v>
      </c>
      <c r="AU219" s="161" t="s">
        <v>85</v>
      </c>
      <c r="AY219" s="17" t="s">
        <v>159</v>
      </c>
      <c r="BE219" s="162">
        <f>IF(N219="základní",J219,0)</f>
        <v>0</v>
      </c>
      <c r="BF219" s="162">
        <f>IF(N219="snížená",J219,0)</f>
        <v>0</v>
      </c>
      <c r="BG219" s="162">
        <f>IF(N219="zákl. přenesená",J219,0)</f>
        <v>0</v>
      </c>
      <c r="BH219" s="162">
        <f>IF(N219="sníž. přenesená",J219,0)</f>
        <v>0</v>
      </c>
      <c r="BI219" s="162">
        <f>IF(N219="nulová",J219,0)</f>
        <v>0</v>
      </c>
      <c r="BJ219" s="17" t="s">
        <v>83</v>
      </c>
      <c r="BK219" s="162">
        <f>ROUND(I219*H219,2)</f>
        <v>0</v>
      </c>
      <c r="BL219" s="17" t="s">
        <v>166</v>
      </c>
      <c r="BM219" s="161" t="s">
        <v>575</v>
      </c>
    </row>
    <row r="220" spans="1:65" s="2" customFormat="1" ht="33" customHeight="1">
      <c r="A220" s="32"/>
      <c r="B220" s="149"/>
      <c r="C220" s="150" t="s">
        <v>369</v>
      </c>
      <c r="D220" s="150" t="s">
        <v>161</v>
      </c>
      <c r="E220" s="151" t="s">
        <v>424</v>
      </c>
      <c r="F220" s="152" t="s">
        <v>425</v>
      </c>
      <c r="G220" s="153" t="s">
        <v>235</v>
      </c>
      <c r="H220" s="154">
        <v>3.476</v>
      </c>
      <c r="I220" s="155"/>
      <c r="J220" s="156">
        <f>ROUND(I220*H220,2)</f>
        <v>0</v>
      </c>
      <c r="K220" s="152" t="s">
        <v>165</v>
      </c>
      <c r="L220" s="33"/>
      <c r="M220" s="157" t="s">
        <v>1</v>
      </c>
      <c r="N220" s="158" t="s">
        <v>41</v>
      </c>
      <c r="O220" s="58"/>
      <c r="P220" s="159">
        <f>O220*H220</f>
        <v>0</v>
      </c>
      <c r="Q220" s="159">
        <v>0</v>
      </c>
      <c r="R220" s="159">
        <f>Q220*H220</f>
        <v>0</v>
      </c>
      <c r="S220" s="159">
        <v>0</v>
      </c>
      <c r="T220" s="160">
        <f>S220*H220</f>
        <v>0</v>
      </c>
      <c r="U220" s="32"/>
      <c r="V220" s="32"/>
      <c r="W220" s="32"/>
      <c r="X220" s="32"/>
      <c r="Y220" s="32"/>
      <c r="Z220" s="32"/>
      <c r="AA220" s="32"/>
      <c r="AB220" s="32"/>
      <c r="AC220" s="32"/>
      <c r="AD220" s="32"/>
      <c r="AE220" s="32"/>
      <c r="AR220" s="161" t="s">
        <v>166</v>
      </c>
      <c r="AT220" s="161" t="s">
        <v>161</v>
      </c>
      <c r="AU220" s="161" t="s">
        <v>85</v>
      </c>
      <c r="AY220" s="17" t="s">
        <v>159</v>
      </c>
      <c r="BE220" s="162">
        <f>IF(N220="základní",J220,0)</f>
        <v>0</v>
      </c>
      <c r="BF220" s="162">
        <f>IF(N220="snížená",J220,0)</f>
        <v>0</v>
      </c>
      <c r="BG220" s="162">
        <f>IF(N220="zákl. přenesená",J220,0)</f>
        <v>0</v>
      </c>
      <c r="BH220" s="162">
        <f>IF(N220="sníž. přenesená",J220,0)</f>
        <v>0</v>
      </c>
      <c r="BI220" s="162">
        <f>IF(N220="nulová",J220,0)</f>
        <v>0</v>
      </c>
      <c r="BJ220" s="17" t="s">
        <v>83</v>
      </c>
      <c r="BK220" s="162">
        <f>ROUND(I220*H220,2)</f>
        <v>0</v>
      </c>
      <c r="BL220" s="17" t="s">
        <v>166</v>
      </c>
      <c r="BM220" s="161" t="s">
        <v>576</v>
      </c>
    </row>
    <row r="221" spans="1:65" s="2" customFormat="1" ht="44.25" customHeight="1">
      <c r="A221" s="32"/>
      <c r="B221" s="149"/>
      <c r="C221" s="150" t="s">
        <v>373</v>
      </c>
      <c r="D221" s="150" t="s">
        <v>161</v>
      </c>
      <c r="E221" s="151" t="s">
        <v>428</v>
      </c>
      <c r="F221" s="152" t="s">
        <v>429</v>
      </c>
      <c r="G221" s="153" t="s">
        <v>235</v>
      </c>
      <c r="H221" s="154">
        <v>6.875</v>
      </c>
      <c r="I221" s="155"/>
      <c r="J221" s="156">
        <f>ROUND(I221*H221,2)</f>
        <v>0</v>
      </c>
      <c r="K221" s="152" t="s">
        <v>165</v>
      </c>
      <c r="L221" s="33"/>
      <c r="M221" s="157" t="s">
        <v>1</v>
      </c>
      <c r="N221" s="158" t="s">
        <v>41</v>
      </c>
      <c r="O221" s="58"/>
      <c r="P221" s="159">
        <f>O221*H221</f>
        <v>0</v>
      </c>
      <c r="Q221" s="159">
        <v>0</v>
      </c>
      <c r="R221" s="159">
        <f>Q221*H221</f>
        <v>0</v>
      </c>
      <c r="S221" s="159">
        <v>0</v>
      </c>
      <c r="T221" s="160">
        <f>S221*H221</f>
        <v>0</v>
      </c>
      <c r="U221" s="32"/>
      <c r="V221" s="32"/>
      <c r="W221" s="32"/>
      <c r="X221" s="32"/>
      <c r="Y221" s="32"/>
      <c r="Z221" s="32"/>
      <c r="AA221" s="32"/>
      <c r="AB221" s="32"/>
      <c r="AC221" s="32"/>
      <c r="AD221" s="32"/>
      <c r="AE221" s="32"/>
      <c r="AR221" s="161" t="s">
        <v>166</v>
      </c>
      <c r="AT221" s="161" t="s">
        <v>161</v>
      </c>
      <c r="AU221" s="161" t="s">
        <v>85</v>
      </c>
      <c r="AY221" s="17" t="s">
        <v>159</v>
      </c>
      <c r="BE221" s="162">
        <f>IF(N221="základní",J221,0)</f>
        <v>0</v>
      </c>
      <c r="BF221" s="162">
        <f>IF(N221="snížená",J221,0)</f>
        <v>0</v>
      </c>
      <c r="BG221" s="162">
        <f>IF(N221="zákl. přenesená",J221,0)</f>
        <v>0</v>
      </c>
      <c r="BH221" s="162">
        <f>IF(N221="sníž. přenesená",J221,0)</f>
        <v>0</v>
      </c>
      <c r="BI221" s="162">
        <f>IF(N221="nulová",J221,0)</f>
        <v>0</v>
      </c>
      <c r="BJ221" s="17" t="s">
        <v>83</v>
      </c>
      <c r="BK221" s="162">
        <f>ROUND(I221*H221,2)</f>
        <v>0</v>
      </c>
      <c r="BL221" s="17" t="s">
        <v>166</v>
      </c>
      <c r="BM221" s="161" t="s">
        <v>577</v>
      </c>
    </row>
    <row r="222" spans="1:65" s="12" customFormat="1" ht="22.9" customHeight="1">
      <c r="B222" s="136"/>
      <c r="D222" s="137" t="s">
        <v>75</v>
      </c>
      <c r="E222" s="147" t="s">
        <v>432</v>
      </c>
      <c r="F222" s="147" t="s">
        <v>433</v>
      </c>
      <c r="I222" s="139"/>
      <c r="J222" s="148">
        <f>BK222</f>
        <v>0</v>
      </c>
      <c r="L222" s="136"/>
      <c r="M222" s="141"/>
      <c r="N222" s="142"/>
      <c r="O222" s="142"/>
      <c r="P222" s="143">
        <f>P223</f>
        <v>0</v>
      </c>
      <c r="Q222" s="142"/>
      <c r="R222" s="143">
        <f>R223</f>
        <v>0</v>
      </c>
      <c r="S222" s="142"/>
      <c r="T222" s="144">
        <f>T223</f>
        <v>0</v>
      </c>
      <c r="AR222" s="137" t="s">
        <v>83</v>
      </c>
      <c r="AT222" s="145" t="s">
        <v>75</v>
      </c>
      <c r="AU222" s="145" t="s">
        <v>83</v>
      </c>
      <c r="AY222" s="137" t="s">
        <v>159</v>
      </c>
      <c r="BK222" s="146">
        <f>BK223</f>
        <v>0</v>
      </c>
    </row>
    <row r="223" spans="1:65" s="2" customFormat="1" ht="24.2" customHeight="1">
      <c r="A223" s="32"/>
      <c r="B223" s="149"/>
      <c r="C223" s="150" t="s">
        <v>112</v>
      </c>
      <c r="D223" s="150" t="s">
        <v>161</v>
      </c>
      <c r="E223" s="151" t="s">
        <v>578</v>
      </c>
      <c r="F223" s="152" t="s">
        <v>579</v>
      </c>
      <c r="G223" s="153" t="s">
        <v>235</v>
      </c>
      <c r="H223" s="154">
        <v>39.020000000000003</v>
      </c>
      <c r="I223" s="155"/>
      <c r="J223" s="156">
        <f>ROUND(I223*H223,2)</f>
        <v>0</v>
      </c>
      <c r="K223" s="152" t="s">
        <v>165</v>
      </c>
      <c r="L223" s="33"/>
      <c r="M223" s="197" t="s">
        <v>1</v>
      </c>
      <c r="N223" s="198" t="s">
        <v>41</v>
      </c>
      <c r="O223" s="199"/>
      <c r="P223" s="200">
        <f>O223*H223</f>
        <v>0</v>
      </c>
      <c r="Q223" s="200">
        <v>0</v>
      </c>
      <c r="R223" s="200">
        <f>Q223*H223</f>
        <v>0</v>
      </c>
      <c r="S223" s="200">
        <v>0</v>
      </c>
      <c r="T223" s="201">
        <f>S223*H223</f>
        <v>0</v>
      </c>
      <c r="U223" s="32"/>
      <c r="V223" s="32"/>
      <c r="W223" s="32"/>
      <c r="X223" s="32"/>
      <c r="Y223" s="32"/>
      <c r="Z223" s="32"/>
      <c r="AA223" s="32"/>
      <c r="AB223" s="32"/>
      <c r="AC223" s="32"/>
      <c r="AD223" s="32"/>
      <c r="AE223" s="32"/>
      <c r="AR223" s="161" t="s">
        <v>166</v>
      </c>
      <c r="AT223" s="161" t="s">
        <v>161</v>
      </c>
      <c r="AU223" s="161" t="s">
        <v>85</v>
      </c>
      <c r="AY223" s="17" t="s">
        <v>159</v>
      </c>
      <c r="BE223" s="162">
        <f>IF(N223="základní",J223,0)</f>
        <v>0</v>
      </c>
      <c r="BF223" s="162">
        <f>IF(N223="snížená",J223,0)</f>
        <v>0</v>
      </c>
      <c r="BG223" s="162">
        <f>IF(N223="zákl. přenesená",J223,0)</f>
        <v>0</v>
      </c>
      <c r="BH223" s="162">
        <f>IF(N223="sníž. přenesená",J223,0)</f>
        <v>0</v>
      </c>
      <c r="BI223" s="162">
        <f>IF(N223="nulová",J223,0)</f>
        <v>0</v>
      </c>
      <c r="BJ223" s="17" t="s">
        <v>83</v>
      </c>
      <c r="BK223" s="162">
        <f>ROUND(I223*H223,2)</f>
        <v>0</v>
      </c>
      <c r="BL223" s="17" t="s">
        <v>166</v>
      </c>
      <c r="BM223" s="161" t="s">
        <v>580</v>
      </c>
    </row>
    <row r="224" spans="1:65" s="2" customFormat="1" ht="6.95" customHeight="1">
      <c r="A224" s="32"/>
      <c r="B224" s="47"/>
      <c r="C224" s="48"/>
      <c r="D224" s="48"/>
      <c r="E224" s="48"/>
      <c r="F224" s="48"/>
      <c r="G224" s="48"/>
      <c r="H224" s="48"/>
      <c r="I224" s="48"/>
      <c r="J224" s="48"/>
      <c r="K224" s="48"/>
      <c r="L224" s="33"/>
      <c r="M224" s="32"/>
      <c r="O224" s="32"/>
      <c r="P224" s="32"/>
      <c r="Q224" s="32"/>
      <c r="R224" s="32"/>
      <c r="S224" s="32"/>
      <c r="T224" s="32"/>
      <c r="U224" s="32"/>
      <c r="V224" s="32"/>
      <c r="W224" s="32"/>
      <c r="X224" s="32"/>
      <c r="Y224" s="32"/>
      <c r="Z224" s="32"/>
      <c r="AA224" s="32"/>
      <c r="AB224" s="32"/>
      <c r="AC224" s="32"/>
      <c r="AD224" s="32"/>
      <c r="AE224" s="32"/>
    </row>
  </sheetData>
  <autoFilter ref="C127:K223" xr:uid="{00000000-0009-0000-0000-000002000000}"/>
  <mergeCells count="12">
    <mergeCell ref="E120:H120"/>
    <mergeCell ref="L2:V2"/>
    <mergeCell ref="E85:H85"/>
    <mergeCell ref="E87:H87"/>
    <mergeCell ref="E89:H89"/>
    <mergeCell ref="E116:H116"/>
    <mergeCell ref="E118:H118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2:BM129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52" t="s">
        <v>5</v>
      </c>
      <c r="M2" s="237"/>
      <c r="N2" s="237"/>
      <c r="O2" s="237"/>
      <c r="P2" s="237"/>
      <c r="Q2" s="237"/>
      <c r="R2" s="237"/>
      <c r="S2" s="237"/>
      <c r="T2" s="237"/>
      <c r="U2" s="237"/>
      <c r="V2" s="237"/>
      <c r="AT2" s="17" t="s">
        <v>96</v>
      </c>
    </row>
    <row r="3" spans="1:46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85</v>
      </c>
    </row>
    <row r="4" spans="1:46" s="1" customFormat="1" ht="24.95" customHeight="1">
      <c r="B4" s="20"/>
      <c r="D4" s="21" t="s">
        <v>113</v>
      </c>
      <c r="L4" s="20"/>
      <c r="M4" s="99" t="s">
        <v>10</v>
      </c>
      <c r="AT4" s="17" t="s">
        <v>3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27" t="s">
        <v>16</v>
      </c>
      <c r="L6" s="20"/>
    </row>
    <row r="7" spans="1:46" s="1" customFormat="1" ht="16.5" customHeight="1">
      <c r="B7" s="20"/>
      <c r="E7" s="253" t="str">
        <f>'Rekapitulace stavby'!K6</f>
        <v>Společný pás pro cyklisty a chodce ul. M.Alše - I.etapa</v>
      </c>
      <c r="F7" s="254"/>
      <c r="G7" s="254"/>
      <c r="H7" s="254"/>
      <c r="L7" s="20"/>
    </row>
    <row r="8" spans="1:46" s="1" customFormat="1" ht="12" customHeight="1">
      <c r="B8" s="20"/>
      <c r="D8" s="27" t="s">
        <v>122</v>
      </c>
      <c r="L8" s="20"/>
    </row>
    <row r="9" spans="1:46" s="2" customFormat="1" ht="16.5" customHeight="1">
      <c r="A9" s="32"/>
      <c r="B9" s="33"/>
      <c r="C9" s="32"/>
      <c r="D9" s="32"/>
      <c r="E9" s="253" t="s">
        <v>125</v>
      </c>
      <c r="F9" s="255"/>
      <c r="G9" s="255"/>
      <c r="H9" s="255"/>
      <c r="I9" s="32"/>
      <c r="J9" s="32"/>
      <c r="K9" s="32"/>
      <c r="L9" s="4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2" customHeight="1">
      <c r="A10" s="32"/>
      <c r="B10" s="33"/>
      <c r="C10" s="32"/>
      <c r="D10" s="27" t="s">
        <v>128</v>
      </c>
      <c r="E10" s="32"/>
      <c r="F10" s="32"/>
      <c r="G10" s="32"/>
      <c r="H10" s="32"/>
      <c r="I10" s="32"/>
      <c r="J10" s="32"/>
      <c r="K10" s="32"/>
      <c r="L10" s="4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6.5" customHeight="1">
      <c r="A11" s="32"/>
      <c r="B11" s="33"/>
      <c r="C11" s="32"/>
      <c r="D11" s="32"/>
      <c r="E11" s="210" t="s">
        <v>581</v>
      </c>
      <c r="F11" s="255"/>
      <c r="G11" s="255"/>
      <c r="H11" s="255"/>
      <c r="I11" s="32"/>
      <c r="J11" s="32"/>
      <c r="K11" s="32"/>
      <c r="L11" s="4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1.25">
      <c r="A12" s="32"/>
      <c r="B12" s="33"/>
      <c r="C12" s="32"/>
      <c r="D12" s="32"/>
      <c r="E12" s="32"/>
      <c r="F12" s="32"/>
      <c r="G12" s="32"/>
      <c r="H12" s="32"/>
      <c r="I12" s="32"/>
      <c r="J12" s="32"/>
      <c r="K12" s="32"/>
      <c r="L12" s="4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2" customHeight="1">
      <c r="A13" s="32"/>
      <c r="B13" s="33"/>
      <c r="C13" s="32"/>
      <c r="D13" s="27" t="s">
        <v>18</v>
      </c>
      <c r="E13" s="32"/>
      <c r="F13" s="25" t="s">
        <v>1</v>
      </c>
      <c r="G13" s="32"/>
      <c r="H13" s="32"/>
      <c r="I13" s="27" t="s">
        <v>19</v>
      </c>
      <c r="J13" s="25" t="s">
        <v>1</v>
      </c>
      <c r="K13" s="32"/>
      <c r="L13" s="4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3"/>
      <c r="C14" s="32"/>
      <c r="D14" s="27" t="s">
        <v>20</v>
      </c>
      <c r="E14" s="32"/>
      <c r="F14" s="25" t="s">
        <v>21</v>
      </c>
      <c r="G14" s="32"/>
      <c r="H14" s="32"/>
      <c r="I14" s="27" t="s">
        <v>22</v>
      </c>
      <c r="J14" s="55" t="str">
        <f>'Rekapitulace stavby'!AN8</f>
        <v>13. 9. 2021</v>
      </c>
      <c r="K14" s="32"/>
      <c r="L14" s="4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0.9" customHeight="1">
      <c r="A15" s="32"/>
      <c r="B15" s="33"/>
      <c r="C15" s="32"/>
      <c r="D15" s="32"/>
      <c r="E15" s="32"/>
      <c r="F15" s="32"/>
      <c r="G15" s="32"/>
      <c r="H15" s="32"/>
      <c r="I15" s="32"/>
      <c r="J15" s="32"/>
      <c r="K15" s="32"/>
      <c r="L15" s="4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12" customHeight="1">
      <c r="A16" s="32"/>
      <c r="B16" s="33"/>
      <c r="C16" s="32"/>
      <c r="D16" s="27" t="s">
        <v>24</v>
      </c>
      <c r="E16" s="32"/>
      <c r="F16" s="32"/>
      <c r="G16" s="32"/>
      <c r="H16" s="32"/>
      <c r="I16" s="27" t="s">
        <v>25</v>
      </c>
      <c r="J16" s="25" t="s">
        <v>1</v>
      </c>
      <c r="K16" s="32"/>
      <c r="L16" s="4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8" customHeight="1">
      <c r="A17" s="32"/>
      <c r="B17" s="33"/>
      <c r="C17" s="32"/>
      <c r="D17" s="32"/>
      <c r="E17" s="25" t="s">
        <v>26</v>
      </c>
      <c r="F17" s="32"/>
      <c r="G17" s="32"/>
      <c r="H17" s="32"/>
      <c r="I17" s="27" t="s">
        <v>27</v>
      </c>
      <c r="J17" s="25" t="s">
        <v>1</v>
      </c>
      <c r="K17" s="32"/>
      <c r="L17" s="4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6.95" customHeight="1">
      <c r="A18" s="32"/>
      <c r="B18" s="33"/>
      <c r="C18" s="32"/>
      <c r="D18" s="32"/>
      <c r="E18" s="32"/>
      <c r="F18" s="32"/>
      <c r="G18" s="32"/>
      <c r="H18" s="32"/>
      <c r="I18" s="32"/>
      <c r="J18" s="32"/>
      <c r="K18" s="32"/>
      <c r="L18" s="4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12" customHeight="1">
      <c r="A19" s="32"/>
      <c r="B19" s="33"/>
      <c r="C19" s="32"/>
      <c r="D19" s="27" t="s">
        <v>28</v>
      </c>
      <c r="E19" s="32"/>
      <c r="F19" s="32"/>
      <c r="G19" s="32"/>
      <c r="H19" s="32"/>
      <c r="I19" s="27" t="s">
        <v>25</v>
      </c>
      <c r="J19" s="28" t="str">
        <f>'Rekapitulace stavby'!AN13</f>
        <v>Vyplň údaj</v>
      </c>
      <c r="K19" s="32"/>
      <c r="L19" s="4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8" customHeight="1">
      <c r="A20" s="32"/>
      <c r="B20" s="33"/>
      <c r="C20" s="32"/>
      <c r="D20" s="32"/>
      <c r="E20" s="256" t="str">
        <f>'Rekapitulace stavby'!E14</f>
        <v>Vyplň údaj</v>
      </c>
      <c r="F20" s="236"/>
      <c r="G20" s="236"/>
      <c r="H20" s="236"/>
      <c r="I20" s="27" t="s">
        <v>27</v>
      </c>
      <c r="J20" s="28" t="str">
        <f>'Rekapitulace stavby'!AN14</f>
        <v>Vyplň údaj</v>
      </c>
      <c r="K20" s="32"/>
      <c r="L20" s="4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6.95" customHeight="1">
      <c r="A21" s="32"/>
      <c r="B21" s="33"/>
      <c r="C21" s="32"/>
      <c r="D21" s="32"/>
      <c r="E21" s="32"/>
      <c r="F21" s="32"/>
      <c r="G21" s="32"/>
      <c r="H21" s="32"/>
      <c r="I21" s="32"/>
      <c r="J21" s="32"/>
      <c r="K21" s="32"/>
      <c r="L21" s="4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12" customHeight="1">
      <c r="A22" s="32"/>
      <c r="B22" s="33"/>
      <c r="C22" s="32"/>
      <c r="D22" s="27" t="s">
        <v>30</v>
      </c>
      <c r="E22" s="32"/>
      <c r="F22" s="32"/>
      <c r="G22" s="32"/>
      <c r="H22" s="32"/>
      <c r="I22" s="27" t="s">
        <v>25</v>
      </c>
      <c r="J22" s="25" t="s">
        <v>1</v>
      </c>
      <c r="K22" s="32"/>
      <c r="L22" s="4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8" customHeight="1">
      <c r="A23" s="32"/>
      <c r="B23" s="33"/>
      <c r="C23" s="32"/>
      <c r="D23" s="32"/>
      <c r="E23" s="25" t="s">
        <v>31</v>
      </c>
      <c r="F23" s="32"/>
      <c r="G23" s="32"/>
      <c r="H23" s="32"/>
      <c r="I23" s="27" t="s">
        <v>27</v>
      </c>
      <c r="J23" s="25" t="s">
        <v>1</v>
      </c>
      <c r="K23" s="32"/>
      <c r="L23" s="4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6.95" customHeight="1">
      <c r="A24" s="32"/>
      <c r="B24" s="33"/>
      <c r="C24" s="32"/>
      <c r="D24" s="32"/>
      <c r="E24" s="32"/>
      <c r="F24" s="32"/>
      <c r="G24" s="32"/>
      <c r="H24" s="32"/>
      <c r="I24" s="32"/>
      <c r="J24" s="32"/>
      <c r="K24" s="32"/>
      <c r="L24" s="4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12" customHeight="1">
      <c r="A25" s="32"/>
      <c r="B25" s="33"/>
      <c r="C25" s="32"/>
      <c r="D25" s="27" t="s">
        <v>33</v>
      </c>
      <c r="E25" s="32"/>
      <c r="F25" s="32"/>
      <c r="G25" s="32"/>
      <c r="H25" s="32"/>
      <c r="I25" s="27" t="s">
        <v>25</v>
      </c>
      <c r="J25" s="25" t="s">
        <v>1</v>
      </c>
      <c r="K25" s="32"/>
      <c r="L25" s="4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8" customHeight="1">
      <c r="A26" s="32"/>
      <c r="B26" s="33"/>
      <c r="C26" s="32"/>
      <c r="D26" s="32"/>
      <c r="E26" s="25" t="s">
        <v>34</v>
      </c>
      <c r="F26" s="32"/>
      <c r="G26" s="32"/>
      <c r="H26" s="32"/>
      <c r="I26" s="27" t="s">
        <v>27</v>
      </c>
      <c r="J26" s="25" t="s">
        <v>1</v>
      </c>
      <c r="K26" s="32"/>
      <c r="L26" s="4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2" customFormat="1" ht="6.95" customHeight="1">
      <c r="A27" s="32"/>
      <c r="B27" s="33"/>
      <c r="C27" s="32"/>
      <c r="D27" s="32"/>
      <c r="E27" s="32"/>
      <c r="F27" s="32"/>
      <c r="G27" s="32"/>
      <c r="H27" s="32"/>
      <c r="I27" s="32"/>
      <c r="J27" s="32"/>
      <c r="K27" s="32"/>
      <c r="L27" s="4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</row>
    <row r="28" spans="1:31" s="2" customFormat="1" ht="12" customHeight="1">
      <c r="A28" s="32"/>
      <c r="B28" s="33"/>
      <c r="C28" s="32"/>
      <c r="D28" s="27" t="s">
        <v>35</v>
      </c>
      <c r="E28" s="32"/>
      <c r="F28" s="32"/>
      <c r="G28" s="32"/>
      <c r="H28" s="32"/>
      <c r="I28" s="32"/>
      <c r="J28" s="32"/>
      <c r="K28" s="32"/>
      <c r="L28" s="4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8" customFormat="1" ht="16.5" customHeight="1">
      <c r="A29" s="100"/>
      <c r="B29" s="101"/>
      <c r="C29" s="100"/>
      <c r="D29" s="100"/>
      <c r="E29" s="241" t="s">
        <v>1</v>
      </c>
      <c r="F29" s="241"/>
      <c r="G29" s="241"/>
      <c r="H29" s="241"/>
      <c r="I29" s="100"/>
      <c r="J29" s="100"/>
      <c r="K29" s="100"/>
      <c r="L29" s="102"/>
      <c r="S29" s="100"/>
      <c r="T29" s="100"/>
      <c r="U29" s="100"/>
      <c r="V29" s="100"/>
      <c r="W29" s="100"/>
      <c r="X29" s="100"/>
      <c r="Y29" s="100"/>
      <c r="Z29" s="100"/>
      <c r="AA29" s="100"/>
      <c r="AB29" s="100"/>
      <c r="AC29" s="100"/>
      <c r="AD29" s="100"/>
      <c r="AE29" s="100"/>
    </row>
    <row r="30" spans="1:31" s="2" customFormat="1" ht="6.95" customHeight="1">
      <c r="A30" s="32"/>
      <c r="B30" s="33"/>
      <c r="C30" s="32"/>
      <c r="D30" s="32"/>
      <c r="E30" s="32"/>
      <c r="F30" s="32"/>
      <c r="G30" s="32"/>
      <c r="H30" s="32"/>
      <c r="I30" s="32"/>
      <c r="J30" s="32"/>
      <c r="K30" s="32"/>
      <c r="L30" s="4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5" customHeight="1">
      <c r="A31" s="32"/>
      <c r="B31" s="33"/>
      <c r="C31" s="32"/>
      <c r="D31" s="66"/>
      <c r="E31" s="66"/>
      <c r="F31" s="66"/>
      <c r="G31" s="66"/>
      <c r="H31" s="66"/>
      <c r="I31" s="66"/>
      <c r="J31" s="66"/>
      <c r="K31" s="66"/>
      <c r="L31" s="4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25.35" customHeight="1">
      <c r="A32" s="32"/>
      <c r="B32" s="33"/>
      <c r="C32" s="32"/>
      <c r="D32" s="103" t="s">
        <v>36</v>
      </c>
      <c r="E32" s="32"/>
      <c r="F32" s="32"/>
      <c r="G32" s="32"/>
      <c r="H32" s="32"/>
      <c r="I32" s="32"/>
      <c r="J32" s="71">
        <f>ROUND(J123, 2)</f>
        <v>0</v>
      </c>
      <c r="K32" s="32"/>
      <c r="L32" s="42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6.95" customHeight="1">
      <c r="A33" s="32"/>
      <c r="B33" s="33"/>
      <c r="C33" s="32"/>
      <c r="D33" s="66"/>
      <c r="E33" s="66"/>
      <c r="F33" s="66"/>
      <c r="G33" s="66"/>
      <c r="H33" s="66"/>
      <c r="I33" s="66"/>
      <c r="J33" s="66"/>
      <c r="K33" s="66"/>
      <c r="L33" s="42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>
      <c r="A34" s="32"/>
      <c r="B34" s="33"/>
      <c r="C34" s="32"/>
      <c r="D34" s="32"/>
      <c r="E34" s="32"/>
      <c r="F34" s="36" t="s">
        <v>38</v>
      </c>
      <c r="G34" s="32"/>
      <c r="H34" s="32"/>
      <c r="I34" s="36" t="s">
        <v>37</v>
      </c>
      <c r="J34" s="36" t="s">
        <v>39</v>
      </c>
      <c r="K34" s="32"/>
      <c r="L34" s="4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customHeight="1">
      <c r="A35" s="32"/>
      <c r="B35" s="33"/>
      <c r="C35" s="32"/>
      <c r="D35" s="104" t="s">
        <v>40</v>
      </c>
      <c r="E35" s="27" t="s">
        <v>41</v>
      </c>
      <c r="F35" s="105">
        <f>ROUND((SUM(BE123:BE128)),  2)</f>
        <v>0</v>
      </c>
      <c r="G35" s="32"/>
      <c r="H35" s="32"/>
      <c r="I35" s="106">
        <v>0.21</v>
      </c>
      <c r="J35" s="105">
        <f>ROUND(((SUM(BE123:BE128))*I35),  2)</f>
        <v>0</v>
      </c>
      <c r="K35" s="32"/>
      <c r="L35" s="42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customHeight="1">
      <c r="A36" s="32"/>
      <c r="B36" s="33"/>
      <c r="C36" s="32"/>
      <c r="D36" s="32"/>
      <c r="E36" s="27" t="s">
        <v>42</v>
      </c>
      <c r="F36" s="105">
        <f>ROUND((SUM(BF123:BF128)),  2)</f>
        <v>0</v>
      </c>
      <c r="G36" s="32"/>
      <c r="H36" s="32"/>
      <c r="I36" s="106">
        <v>0.15</v>
      </c>
      <c r="J36" s="105">
        <f>ROUND(((SUM(BF123:BF128))*I36),  2)</f>
        <v>0</v>
      </c>
      <c r="K36" s="32"/>
      <c r="L36" s="4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>
      <c r="A37" s="32"/>
      <c r="B37" s="33"/>
      <c r="C37" s="32"/>
      <c r="D37" s="32"/>
      <c r="E37" s="27" t="s">
        <v>43</v>
      </c>
      <c r="F37" s="105">
        <f>ROUND((SUM(BG123:BG128)),  2)</f>
        <v>0</v>
      </c>
      <c r="G37" s="32"/>
      <c r="H37" s="32"/>
      <c r="I37" s="106">
        <v>0.21</v>
      </c>
      <c r="J37" s="105">
        <f>0</f>
        <v>0</v>
      </c>
      <c r="K37" s="32"/>
      <c r="L37" s="4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14.45" hidden="1" customHeight="1">
      <c r="A38" s="32"/>
      <c r="B38" s="33"/>
      <c r="C38" s="32"/>
      <c r="D38" s="32"/>
      <c r="E38" s="27" t="s">
        <v>44</v>
      </c>
      <c r="F38" s="105">
        <f>ROUND((SUM(BH123:BH128)),  2)</f>
        <v>0</v>
      </c>
      <c r="G38" s="32"/>
      <c r="H38" s="32"/>
      <c r="I38" s="106">
        <v>0.15</v>
      </c>
      <c r="J38" s="105">
        <f>0</f>
        <v>0</v>
      </c>
      <c r="K38" s="32"/>
      <c r="L38" s="4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14.45" hidden="1" customHeight="1">
      <c r="A39" s="32"/>
      <c r="B39" s="33"/>
      <c r="C39" s="32"/>
      <c r="D39" s="32"/>
      <c r="E39" s="27" t="s">
        <v>45</v>
      </c>
      <c r="F39" s="105">
        <f>ROUND((SUM(BI123:BI128)),  2)</f>
        <v>0</v>
      </c>
      <c r="G39" s="32"/>
      <c r="H39" s="32"/>
      <c r="I39" s="106">
        <v>0</v>
      </c>
      <c r="J39" s="105">
        <f>0</f>
        <v>0</v>
      </c>
      <c r="K39" s="32"/>
      <c r="L39" s="42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6.95" customHeight="1">
      <c r="A40" s="32"/>
      <c r="B40" s="33"/>
      <c r="C40" s="32"/>
      <c r="D40" s="32"/>
      <c r="E40" s="32"/>
      <c r="F40" s="32"/>
      <c r="G40" s="32"/>
      <c r="H40" s="32"/>
      <c r="I40" s="32"/>
      <c r="J40" s="32"/>
      <c r="K40" s="32"/>
      <c r="L40" s="42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2" customFormat="1" ht="25.35" customHeight="1">
      <c r="A41" s="32"/>
      <c r="B41" s="33"/>
      <c r="C41" s="107"/>
      <c r="D41" s="108" t="s">
        <v>46</v>
      </c>
      <c r="E41" s="60"/>
      <c r="F41" s="60"/>
      <c r="G41" s="109" t="s">
        <v>47</v>
      </c>
      <c r="H41" s="110" t="s">
        <v>48</v>
      </c>
      <c r="I41" s="60"/>
      <c r="J41" s="111">
        <f>SUM(J32:J39)</f>
        <v>0</v>
      </c>
      <c r="K41" s="112"/>
      <c r="L41" s="42"/>
      <c r="S41" s="32"/>
      <c r="T41" s="32"/>
      <c r="U41" s="32"/>
      <c r="V41" s="32"/>
      <c r="W41" s="32"/>
      <c r="X41" s="32"/>
      <c r="Y41" s="32"/>
      <c r="Z41" s="32"/>
      <c r="AA41" s="32"/>
      <c r="AB41" s="32"/>
      <c r="AC41" s="32"/>
      <c r="AD41" s="32"/>
      <c r="AE41" s="32"/>
    </row>
    <row r="42" spans="1:31" s="2" customFormat="1" ht="14.45" customHeight="1">
      <c r="A42" s="32"/>
      <c r="B42" s="33"/>
      <c r="C42" s="32"/>
      <c r="D42" s="32"/>
      <c r="E42" s="32"/>
      <c r="F42" s="32"/>
      <c r="G42" s="32"/>
      <c r="H42" s="32"/>
      <c r="I42" s="32"/>
      <c r="J42" s="32"/>
      <c r="K42" s="32"/>
      <c r="L42" s="42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42"/>
      <c r="D50" s="43" t="s">
        <v>49</v>
      </c>
      <c r="E50" s="44"/>
      <c r="F50" s="44"/>
      <c r="G50" s="43" t="s">
        <v>50</v>
      </c>
      <c r="H50" s="44"/>
      <c r="I50" s="44"/>
      <c r="J50" s="44"/>
      <c r="K50" s="44"/>
      <c r="L50" s="42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 ht="12.75">
      <c r="A61" s="32"/>
      <c r="B61" s="33"/>
      <c r="C61" s="32"/>
      <c r="D61" s="45" t="s">
        <v>51</v>
      </c>
      <c r="E61" s="35"/>
      <c r="F61" s="113" t="s">
        <v>52</v>
      </c>
      <c r="G61" s="45" t="s">
        <v>51</v>
      </c>
      <c r="H61" s="35"/>
      <c r="I61" s="35"/>
      <c r="J61" s="114" t="s">
        <v>52</v>
      </c>
      <c r="K61" s="35"/>
      <c r="L61" s="42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 ht="12.75">
      <c r="A65" s="32"/>
      <c r="B65" s="33"/>
      <c r="C65" s="32"/>
      <c r="D65" s="43" t="s">
        <v>53</v>
      </c>
      <c r="E65" s="46"/>
      <c r="F65" s="46"/>
      <c r="G65" s="43" t="s">
        <v>54</v>
      </c>
      <c r="H65" s="46"/>
      <c r="I65" s="46"/>
      <c r="J65" s="46"/>
      <c r="K65" s="46"/>
      <c r="L65" s="42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 ht="12.75">
      <c r="A76" s="32"/>
      <c r="B76" s="33"/>
      <c r="C76" s="32"/>
      <c r="D76" s="45" t="s">
        <v>51</v>
      </c>
      <c r="E76" s="35"/>
      <c r="F76" s="113" t="s">
        <v>52</v>
      </c>
      <c r="G76" s="45" t="s">
        <v>51</v>
      </c>
      <c r="H76" s="35"/>
      <c r="I76" s="35"/>
      <c r="J76" s="114" t="s">
        <v>52</v>
      </c>
      <c r="K76" s="35"/>
      <c r="L76" s="4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45" customHeight="1">
      <c r="A77" s="32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2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31" s="2" customFormat="1" ht="6.95" customHeight="1">
      <c r="A81" s="32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42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31" s="2" customFormat="1" ht="24.95" customHeight="1">
      <c r="A82" s="32"/>
      <c r="B82" s="33"/>
      <c r="C82" s="21" t="s">
        <v>132</v>
      </c>
      <c r="D82" s="32"/>
      <c r="E82" s="32"/>
      <c r="F82" s="32"/>
      <c r="G82" s="32"/>
      <c r="H82" s="32"/>
      <c r="I82" s="32"/>
      <c r="J82" s="32"/>
      <c r="K82" s="32"/>
      <c r="L82" s="4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31" s="2" customFormat="1" ht="6.95" customHeight="1">
      <c r="A83" s="32"/>
      <c r="B83" s="33"/>
      <c r="C83" s="32"/>
      <c r="D83" s="32"/>
      <c r="E83" s="32"/>
      <c r="F83" s="32"/>
      <c r="G83" s="32"/>
      <c r="H83" s="32"/>
      <c r="I83" s="32"/>
      <c r="J83" s="32"/>
      <c r="K83" s="32"/>
      <c r="L83" s="4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31" s="2" customFormat="1" ht="12" customHeight="1">
      <c r="A84" s="32"/>
      <c r="B84" s="33"/>
      <c r="C84" s="27" t="s">
        <v>16</v>
      </c>
      <c r="D84" s="32"/>
      <c r="E84" s="32"/>
      <c r="F84" s="32"/>
      <c r="G84" s="32"/>
      <c r="H84" s="32"/>
      <c r="I84" s="32"/>
      <c r="J84" s="32"/>
      <c r="K84" s="32"/>
      <c r="L84" s="42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31" s="2" customFormat="1" ht="16.5" customHeight="1">
      <c r="A85" s="32"/>
      <c r="B85" s="33"/>
      <c r="C85" s="32"/>
      <c r="D85" s="32"/>
      <c r="E85" s="253" t="str">
        <f>E7</f>
        <v>Společný pás pro cyklisty a chodce ul. M.Alše - I.etapa</v>
      </c>
      <c r="F85" s="254"/>
      <c r="G85" s="254"/>
      <c r="H85" s="254"/>
      <c r="I85" s="32"/>
      <c r="J85" s="32"/>
      <c r="K85" s="32"/>
      <c r="L85" s="42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31" s="1" customFormat="1" ht="12" customHeight="1">
      <c r="B86" s="20"/>
      <c r="C86" s="27" t="s">
        <v>122</v>
      </c>
      <c r="L86" s="20"/>
    </row>
    <row r="87" spans="1:31" s="2" customFormat="1" ht="16.5" customHeight="1">
      <c r="A87" s="32"/>
      <c r="B87" s="33"/>
      <c r="C87" s="32"/>
      <c r="D87" s="32"/>
      <c r="E87" s="253" t="s">
        <v>125</v>
      </c>
      <c r="F87" s="255"/>
      <c r="G87" s="255"/>
      <c r="H87" s="255"/>
      <c r="I87" s="32"/>
      <c r="J87" s="32"/>
      <c r="K87" s="32"/>
      <c r="L87" s="4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31" s="2" customFormat="1" ht="12" customHeight="1">
      <c r="A88" s="32"/>
      <c r="B88" s="33"/>
      <c r="C88" s="27" t="s">
        <v>128</v>
      </c>
      <c r="D88" s="32"/>
      <c r="E88" s="32"/>
      <c r="F88" s="32"/>
      <c r="G88" s="32"/>
      <c r="H88" s="32"/>
      <c r="I88" s="32"/>
      <c r="J88" s="32"/>
      <c r="K88" s="32"/>
      <c r="L88" s="4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31" s="2" customFormat="1" ht="16.5" customHeight="1">
      <c r="A89" s="32"/>
      <c r="B89" s="33"/>
      <c r="C89" s="32"/>
      <c r="D89" s="32"/>
      <c r="E89" s="210" t="str">
        <f>E11</f>
        <v>021 - Vedlejší rozpočtové náklady</v>
      </c>
      <c r="F89" s="255"/>
      <c r="G89" s="255"/>
      <c r="H89" s="255"/>
      <c r="I89" s="32"/>
      <c r="J89" s="32"/>
      <c r="K89" s="32"/>
      <c r="L89" s="4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31" s="2" customFormat="1" ht="6.95" customHeight="1">
      <c r="A90" s="32"/>
      <c r="B90" s="33"/>
      <c r="C90" s="32"/>
      <c r="D90" s="32"/>
      <c r="E90" s="32"/>
      <c r="F90" s="32"/>
      <c r="G90" s="32"/>
      <c r="H90" s="32"/>
      <c r="I90" s="32"/>
      <c r="J90" s="32"/>
      <c r="K90" s="32"/>
      <c r="L90" s="4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31" s="2" customFormat="1" ht="12" customHeight="1">
      <c r="A91" s="32"/>
      <c r="B91" s="33"/>
      <c r="C91" s="27" t="s">
        <v>20</v>
      </c>
      <c r="D91" s="32"/>
      <c r="E91" s="32"/>
      <c r="F91" s="25" t="str">
        <f>F14</f>
        <v>Valašské Meziříčí</v>
      </c>
      <c r="G91" s="32"/>
      <c r="H91" s="32"/>
      <c r="I91" s="27" t="s">
        <v>22</v>
      </c>
      <c r="J91" s="55" t="str">
        <f>IF(J14="","",J14)</f>
        <v>13. 9. 2021</v>
      </c>
      <c r="K91" s="32"/>
      <c r="L91" s="4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31" s="2" customFormat="1" ht="6.95" customHeight="1">
      <c r="A92" s="32"/>
      <c r="B92" s="33"/>
      <c r="C92" s="32"/>
      <c r="D92" s="32"/>
      <c r="E92" s="32"/>
      <c r="F92" s="32"/>
      <c r="G92" s="32"/>
      <c r="H92" s="32"/>
      <c r="I92" s="32"/>
      <c r="J92" s="32"/>
      <c r="K92" s="32"/>
      <c r="L92" s="42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31" s="2" customFormat="1" ht="15.2" customHeight="1">
      <c r="A93" s="32"/>
      <c r="B93" s="33"/>
      <c r="C93" s="27" t="s">
        <v>24</v>
      </c>
      <c r="D93" s="32"/>
      <c r="E93" s="32"/>
      <c r="F93" s="25" t="str">
        <f>E17</f>
        <v>Město Valašské Meziříčí</v>
      </c>
      <c r="G93" s="32"/>
      <c r="H93" s="32"/>
      <c r="I93" s="27" t="s">
        <v>30</v>
      </c>
      <c r="J93" s="30" t="str">
        <f>E23</f>
        <v>Ing.Pavel Čunek</v>
      </c>
      <c r="K93" s="32"/>
      <c r="L93" s="4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31" s="2" customFormat="1" ht="15.2" customHeight="1">
      <c r="A94" s="32"/>
      <c r="B94" s="33"/>
      <c r="C94" s="27" t="s">
        <v>28</v>
      </c>
      <c r="D94" s="32"/>
      <c r="E94" s="32"/>
      <c r="F94" s="25" t="str">
        <f>IF(E20="","",E20)</f>
        <v>Vyplň údaj</v>
      </c>
      <c r="G94" s="32"/>
      <c r="H94" s="32"/>
      <c r="I94" s="27" t="s">
        <v>33</v>
      </c>
      <c r="J94" s="30" t="str">
        <f>E26</f>
        <v>Fajfrová Irena</v>
      </c>
      <c r="K94" s="32"/>
      <c r="L94" s="42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31" s="2" customFormat="1" ht="10.35" customHeight="1">
      <c r="A95" s="32"/>
      <c r="B95" s="33"/>
      <c r="C95" s="32"/>
      <c r="D95" s="32"/>
      <c r="E95" s="32"/>
      <c r="F95" s="32"/>
      <c r="G95" s="32"/>
      <c r="H95" s="32"/>
      <c r="I95" s="32"/>
      <c r="J95" s="32"/>
      <c r="K95" s="32"/>
      <c r="L95" s="42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31" s="2" customFormat="1" ht="29.25" customHeight="1">
      <c r="A96" s="32"/>
      <c r="B96" s="33"/>
      <c r="C96" s="115" t="s">
        <v>133</v>
      </c>
      <c r="D96" s="107"/>
      <c r="E96" s="107"/>
      <c r="F96" s="107"/>
      <c r="G96" s="107"/>
      <c r="H96" s="107"/>
      <c r="I96" s="107"/>
      <c r="J96" s="116" t="s">
        <v>134</v>
      </c>
      <c r="K96" s="107"/>
      <c r="L96" s="42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</row>
    <row r="97" spans="1:47" s="2" customFormat="1" ht="10.35" customHeight="1">
      <c r="A97" s="32"/>
      <c r="B97" s="33"/>
      <c r="C97" s="32"/>
      <c r="D97" s="32"/>
      <c r="E97" s="32"/>
      <c r="F97" s="32"/>
      <c r="G97" s="32"/>
      <c r="H97" s="32"/>
      <c r="I97" s="32"/>
      <c r="J97" s="32"/>
      <c r="K97" s="32"/>
      <c r="L97" s="42"/>
      <c r="S97" s="32"/>
      <c r="T97" s="32"/>
      <c r="U97" s="32"/>
      <c r="V97" s="32"/>
      <c r="W97" s="32"/>
      <c r="X97" s="32"/>
      <c r="Y97" s="32"/>
      <c r="Z97" s="32"/>
      <c r="AA97" s="32"/>
      <c r="AB97" s="32"/>
      <c r="AC97" s="32"/>
      <c r="AD97" s="32"/>
      <c r="AE97" s="32"/>
    </row>
    <row r="98" spans="1:47" s="2" customFormat="1" ht="22.9" customHeight="1">
      <c r="A98" s="32"/>
      <c r="B98" s="33"/>
      <c r="C98" s="117" t="s">
        <v>135</v>
      </c>
      <c r="D98" s="32"/>
      <c r="E98" s="32"/>
      <c r="F98" s="32"/>
      <c r="G98" s="32"/>
      <c r="H98" s="32"/>
      <c r="I98" s="32"/>
      <c r="J98" s="71">
        <f>J123</f>
        <v>0</v>
      </c>
      <c r="K98" s="32"/>
      <c r="L98" s="42"/>
      <c r="S98" s="32"/>
      <c r="T98" s="32"/>
      <c r="U98" s="32"/>
      <c r="V98" s="32"/>
      <c r="W98" s="32"/>
      <c r="X98" s="32"/>
      <c r="Y98" s="32"/>
      <c r="Z98" s="32"/>
      <c r="AA98" s="32"/>
      <c r="AB98" s="32"/>
      <c r="AC98" s="32"/>
      <c r="AD98" s="32"/>
      <c r="AE98" s="32"/>
      <c r="AU98" s="17" t="s">
        <v>136</v>
      </c>
    </row>
    <row r="99" spans="1:47" s="9" customFormat="1" ht="24.95" customHeight="1">
      <c r="B99" s="118"/>
      <c r="D99" s="119" t="s">
        <v>582</v>
      </c>
      <c r="E99" s="120"/>
      <c r="F99" s="120"/>
      <c r="G99" s="120"/>
      <c r="H99" s="120"/>
      <c r="I99" s="120"/>
      <c r="J99" s="121">
        <f>J124</f>
        <v>0</v>
      </c>
      <c r="L99" s="118"/>
    </row>
    <row r="100" spans="1:47" s="10" customFormat="1" ht="19.899999999999999" customHeight="1">
      <c r="B100" s="122"/>
      <c r="D100" s="123" t="s">
        <v>583</v>
      </c>
      <c r="E100" s="124"/>
      <c r="F100" s="124"/>
      <c r="G100" s="124"/>
      <c r="H100" s="124"/>
      <c r="I100" s="124"/>
      <c r="J100" s="125">
        <f>J125</f>
        <v>0</v>
      </c>
      <c r="L100" s="122"/>
    </row>
    <row r="101" spans="1:47" s="10" customFormat="1" ht="19.899999999999999" customHeight="1">
      <c r="B101" s="122"/>
      <c r="D101" s="123" t="s">
        <v>584</v>
      </c>
      <c r="E101" s="124"/>
      <c r="F101" s="124"/>
      <c r="G101" s="124"/>
      <c r="H101" s="124"/>
      <c r="I101" s="124"/>
      <c r="J101" s="125">
        <f>J127</f>
        <v>0</v>
      </c>
      <c r="L101" s="122"/>
    </row>
    <row r="102" spans="1:47" s="2" customFormat="1" ht="21.75" customHeight="1">
      <c r="A102" s="32"/>
      <c r="B102" s="33"/>
      <c r="C102" s="32"/>
      <c r="D102" s="32"/>
      <c r="E102" s="32"/>
      <c r="F102" s="32"/>
      <c r="G102" s="32"/>
      <c r="H102" s="32"/>
      <c r="I102" s="32"/>
      <c r="J102" s="32"/>
      <c r="K102" s="32"/>
      <c r="L102" s="42"/>
      <c r="S102" s="32"/>
      <c r="T102" s="32"/>
      <c r="U102" s="32"/>
      <c r="V102" s="32"/>
      <c r="W102" s="32"/>
      <c r="X102" s="32"/>
      <c r="Y102" s="32"/>
      <c r="Z102" s="32"/>
      <c r="AA102" s="32"/>
      <c r="AB102" s="32"/>
      <c r="AC102" s="32"/>
      <c r="AD102" s="32"/>
      <c r="AE102" s="32"/>
    </row>
    <row r="103" spans="1:47" s="2" customFormat="1" ht="6.95" customHeight="1">
      <c r="A103" s="32"/>
      <c r="B103" s="47"/>
      <c r="C103" s="48"/>
      <c r="D103" s="48"/>
      <c r="E103" s="48"/>
      <c r="F103" s="48"/>
      <c r="G103" s="48"/>
      <c r="H103" s="48"/>
      <c r="I103" s="48"/>
      <c r="J103" s="48"/>
      <c r="K103" s="48"/>
      <c r="L103" s="42"/>
      <c r="S103" s="32"/>
      <c r="T103" s="32"/>
      <c r="U103" s="32"/>
      <c r="V103" s="32"/>
      <c r="W103" s="32"/>
      <c r="X103" s="32"/>
      <c r="Y103" s="32"/>
      <c r="Z103" s="32"/>
      <c r="AA103" s="32"/>
      <c r="AB103" s="32"/>
      <c r="AC103" s="32"/>
      <c r="AD103" s="32"/>
      <c r="AE103" s="32"/>
    </row>
    <row r="107" spans="1:47" s="2" customFormat="1" ht="6.95" customHeight="1">
      <c r="A107" s="32"/>
      <c r="B107" s="49"/>
      <c r="C107" s="50"/>
      <c r="D107" s="50"/>
      <c r="E107" s="50"/>
      <c r="F107" s="50"/>
      <c r="G107" s="50"/>
      <c r="H107" s="50"/>
      <c r="I107" s="50"/>
      <c r="J107" s="50"/>
      <c r="K107" s="50"/>
      <c r="L107" s="42"/>
      <c r="S107" s="32"/>
      <c r="T107" s="32"/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</row>
    <row r="108" spans="1:47" s="2" customFormat="1" ht="24.95" customHeight="1">
      <c r="A108" s="32"/>
      <c r="B108" s="33"/>
      <c r="C108" s="21" t="s">
        <v>144</v>
      </c>
      <c r="D108" s="32"/>
      <c r="E108" s="32"/>
      <c r="F108" s="32"/>
      <c r="G108" s="32"/>
      <c r="H108" s="32"/>
      <c r="I108" s="32"/>
      <c r="J108" s="32"/>
      <c r="K108" s="32"/>
      <c r="L108" s="42"/>
      <c r="S108" s="32"/>
      <c r="T108" s="32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</row>
    <row r="109" spans="1:47" s="2" customFormat="1" ht="6.95" customHeight="1">
      <c r="A109" s="32"/>
      <c r="B109" s="33"/>
      <c r="C109" s="32"/>
      <c r="D109" s="32"/>
      <c r="E109" s="32"/>
      <c r="F109" s="32"/>
      <c r="G109" s="32"/>
      <c r="H109" s="32"/>
      <c r="I109" s="32"/>
      <c r="J109" s="32"/>
      <c r="K109" s="32"/>
      <c r="L109" s="42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</row>
    <row r="110" spans="1:47" s="2" customFormat="1" ht="12" customHeight="1">
      <c r="A110" s="32"/>
      <c r="B110" s="33"/>
      <c r="C110" s="27" t="s">
        <v>16</v>
      </c>
      <c r="D110" s="32"/>
      <c r="E110" s="32"/>
      <c r="F110" s="32"/>
      <c r="G110" s="32"/>
      <c r="H110" s="32"/>
      <c r="I110" s="32"/>
      <c r="J110" s="32"/>
      <c r="K110" s="32"/>
      <c r="L110" s="42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</row>
    <row r="111" spans="1:47" s="2" customFormat="1" ht="16.5" customHeight="1">
      <c r="A111" s="32"/>
      <c r="B111" s="33"/>
      <c r="C111" s="32"/>
      <c r="D111" s="32"/>
      <c r="E111" s="253" t="str">
        <f>E7</f>
        <v>Společný pás pro cyklisty a chodce ul. M.Alše - I.etapa</v>
      </c>
      <c r="F111" s="254"/>
      <c r="G111" s="254"/>
      <c r="H111" s="254"/>
      <c r="I111" s="32"/>
      <c r="J111" s="32"/>
      <c r="K111" s="32"/>
      <c r="L111" s="42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</row>
    <row r="112" spans="1:47" s="1" customFormat="1" ht="12" customHeight="1">
      <c r="B112" s="20"/>
      <c r="C112" s="27" t="s">
        <v>122</v>
      </c>
      <c r="L112" s="20"/>
    </row>
    <row r="113" spans="1:65" s="2" customFormat="1" ht="16.5" customHeight="1">
      <c r="A113" s="32"/>
      <c r="B113" s="33"/>
      <c r="C113" s="32"/>
      <c r="D113" s="32"/>
      <c r="E113" s="253" t="s">
        <v>125</v>
      </c>
      <c r="F113" s="255"/>
      <c r="G113" s="255"/>
      <c r="H113" s="255"/>
      <c r="I113" s="32"/>
      <c r="J113" s="32"/>
      <c r="K113" s="32"/>
      <c r="L113" s="42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pans="1:65" s="2" customFormat="1" ht="12" customHeight="1">
      <c r="A114" s="32"/>
      <c r="B114" s="33"/>
      <c r="C114" s="27" t="s">
        <v>128</v>
      </c>
      <c r="D114" s="32"/>
      <c r="E114" s="32"/>
      <c r="F114" s="32"/>
      <c r="G114" s="32"/>
      <c r="H114" s="32"/>
      <c r="I114" s="32"/>
      <c r="J114" s="32"/>
      <c r="K114" s="32"/>
      <c r="L114" s="42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pans="1:65" s="2" customFormat="1" ht="16.5" customHeight="1">
      <c r="A115" s="32"/>
      <c r="B115" s="33"/>
      <c r="C115" s="32"/>
      <c r="D115" s="32"/>
      <c r="E115" s="210" t="str">
        <f>E11</f>
        <v>021 - Vedlejší rozpočtové náklady</v>
      </c>
      <c r="F115" s="255"/>
      <c r="G115" s="255"/>
      <c r="H115" s="255"/>
      <c r="I115" s="32"/>
      <c r="J115" s="32"/>
      <c r="K115" s="32"/>
      <c r="L115" s="42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</row>
    <row r="116" spans="1:65" s="2" customFormat="1" ht="6.95" customHeight="1">
      <c r="A116" s="32"/>
      <c r="B116" s="33"/>
      <c r="C116" s="32"/>
      <c r="D116" s="32"/>
      <c r="E116" s="32"/>
      <c r="F116" s="32"/>
      <c r="G116" s="32"/>
      <c r="H116" s="32"/>
      <c r="I116" s="32"/>
      <c r="J116" s="32"/>
      <c r="K116" s="32"/>
      <c r="L116" s="42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</row>
    <row r="117" spans="1:65" s="2" customFormat="1" ht="12" customHeight="1">
      <c r="A117" s="32"/>
      <c r="B117" s="33"/>
      <c r="C117" s="27" t="s">
        <v>20</v>
      </c>
      <c r="D117" s="32"/>
      <c r="E117" s="32"/>
      <c r="F117" s="25" t="str">
        <f>F14</f>
        <v>Valašské Meziříčí</v>
      </c>
      <c r="G117" s="32"/>
      <c r="H117" s="32"/>
      <c r="I117" s="27" t="s">
        <v>22</v>
      </c>
      <c r="J117" s="55" t="str">
        <f>IF(J14="","",J14)</f>
        <v>13. 9. 2021</v>
      </c>
      <c r="K117" s="32"/>
      <c r="L117" s="42"/>
      <c r="S117" s="32"/>
      <c r="T117" s="32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</row>
    <row r="118" spans="1:65" s="2" customFormat="1" ht="6.95" customHeight="1">
      <c r="A118" s="32"/>
      <c r="B118" s="33"/>
      <c r="C118" s="32"/>
      <c r="D118" s="32"/>
      <c r="E118" s="32"/>
      <c r="F118" s="32"/>
      <c r="G118" s="32"/>
      <c r="H118" s="32"/>
      <c r="I118" s="32"/>
      <c r="J118" s="32"/>
      <c r="K118" s="32"/>
      <c r="L118" s="42"/>
      <c r="S118" s="32"/>
      <c r="T118" s="32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</row>
    <row r="119" spans="1:65" s="2" customFormat="1" ht="15.2" customHeight="1">
      <c r="A119" s="32"/>
      <c r="B119" s="33"/>
      <c r="C119" s="27" t="s">
        <v>24</v>
      </c>
      <c r="D119" s="32"/>
      <c r="E119" s="32"/>
      <c r="F119" s="25" t="str">
        <f>E17</f>
        <v>Město Valašské Meziříčí</v>
      </c>
      <c r="G119" s="32"/>
      <c r="H119" s="32"/>
      <c r="I119" s="27" t="s">
        <v>30</v>
      </c>
      <c r="J119" s="30" t="str">
        <f>E23</f>
        <v>Ing.Pavel Čunek</v>
      </c>
      <c r="K119" s="32"/>
      <c r="L119" s="42"/>
      <c r="S119" s="32"/>
      <c r="T119" s="32"/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</row>
    <row r="120" spans="1:65" s="2" customFormat="1" ht="15.2" customHeight="1">
      <c r="A120" s="32"/>
      <c r="B120" s="33"/>
      <c r="C120" s="27" t="s">
        <v>28</v>
      </c>
      <c r="D120" s="32"/>
      <c r="E120" s="32"/>
      <c r="F120" s="25" t="str">
        <f>IF(E20="","",E20)</f>
        <v>Vyplň údaj</v>
      </c>
      <c r="G120" s="32"/>
      <c r="H120" s="32"/>
      <c r="I120" s="27" t="s">
        <v>33</v>
      </c>
      <c r="J120" s="30" t="str">
        <f>E26</f>
        <v>Fajfrová Irena</v>
      </c>
      <c r="K120" s="32"/>
      <c r="L120" s="42"/>
      <c r="S120" s="32"/>
      <c r="T120" s="32"/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</row>
    <row r="121" spans="1:65" s="2" customFormat="1" ht="10.35" customHeight="1">
      <c r="A121" s="32"/>
      <c r="B121" s="33"/>
      <c r="C121" s="32"/>
      <c r="D121" s="32"/>
      <c r="E121" s="32"/>
      <c r="F121" s="32"/>
      <c r="G121" s="32"/>
      <c r="H121" s="32"/>
      <c r="I121" s="32"/>
      <c r="J121" s="32"/>
      <c r="K121" s="32"/>
      <c r="L121" s="42"/>
      <c r="S121" s="32"/>
      <c r="T121" s="32"/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</row>
    <row r="122" spans="1:65" s="11" customFormat="1" ht="29.25" customHeight="1">
      <c r="A122" s="126"/>
      <c r="B122" s="127"/>
      <c r="C122" s="128" t="s">
        <v>145</v>
      </c>
      <c r="D122" s="129" t="s">
        <v>61</v>
      </c>
      <c r="E122" s="129" t="s">
        <v>57</v>
      </c>
      <c r="F122" s="129" t="s">
        <v>58</v>
      </c>
      <c r="G122" s="129" t="s">
        <v>146</v>
      </c>
      <c r="H122" s="129" t="s">
        <v>147</v>
      </c>
      <c r="I122" s="129" t="s">
        <v>148</v>
      </c>
      <c r="J122" s="129" t="s">
        <v>134</v>
      </c>
      <c r="K122" s="130" t="s">
        <v>149</v>
      </c>
      <c r="L122" s="131"/>
      <c r="M122" s="62" t="s">
        <v>1</v>
      </c>
      <c r="N122" s="63" t="s">
        <v>40</v>
      </c>
      <c r="O122" s="63" t="s">
        <v>150</v>
      </c>
      <c r="P122" s="63" t="s">
        <v>151</v>
      </c>
      <c r="Q122" s="63" t="s">
        <v>152</v>
      </c>
      <c r="R122" s="63" t="s">
        <v>153</v>
      </c>
      <c r="S122" s="63" t="s">
        <v>154</v>
      </c>
      <c r="T122" s="64" t="s">
        <v>155</v>
      </c>
      <c r="U122" s="126"/>
      <c r="V122" s="126"/>
      <c r="W122" s="126"/>
      <c r="X122" s="126"/>
      <c r="Y122" s="126"/>
      <c r="Z122" s="126"/>
      <c r="AA122" s="126"/>
      <c r="AB122" s="126"/>
      <c r="AC122" s="126"/>
      <c r="AD122" s="126"/>
      <c r="AE122" s="126"/>
    </row>
    <row r="123" spans="1:65" s="2" customFormat="1" ht="22.9" customHeight="1">
      <c r="A123" s="32"/>
      <c r="B123" s="33"/>
      <c r="C123" s="69" t="s">
        <v>156</v>
      </c>
      <c r="D123" s="32"/>
      <c r="E123" s="32"/>
      <c r="F123" s="32"/>
      <c r="G123" s="32"/>
      <c r="H123" s="32"/>
      <c r="I123" s="32"/>
      <c r="J123" s="132">
        <f>BK123</f>
        <v>0</v>
      </c>
      <c r="K123" s="32"/>
      <c r="L123" s="33"/>
      <c r="M123" s="65"/>
      <c r="N123" s="56"/>
      <c r="O123" s="66"/>
      <c r="P123" s="133">
        <f>P124</f>
        <v>0</v>
      </c>
      <c r="Q123" s="66"/>
      <c r="R123" s="133">
        <f>R124</f>
        <v>0</v>
      </c>
      <c r="S123" s="66"/>
      <c r="T123" s="134">
        <f>T124</f>
        <v>0</v>
      </c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  <c r="AT123" s="17" t="s">
        <v>75</v>
      </c>
      <c r="AU123" s="17" t="s">
        <v>136</v>
      </c>
      <c r="BK123" s="135">
        <f>BK124</f>
        <v>0</v>
      </c>
    </row>
    <row r="124" spans="1:65" s="12" customFormat="1" ht="25.9" customHeight="1">
      <c r="B124" s="136"/>
      <c r="D124" s="137" t="s">
        <v>75</v>
      </c>
      <c r="E124" s="138" t="s">
        <v>585</v>
      </c>
      <c r="F124" s="138" t="s">
        <v>95</v>
      </c>
      <c r="I124" s="139"/>
      <c r="J124" s="140">
        <f>BK124</f>
        <v>0</v>
      </c>
      <c r="L124" s="136"/>
      <c r="M124" s="141"/>
      <c r="N124" s="142"/>
      <c r="O124" s="142"/>
      <c r="P124" s="143">
        <f>P125+P127</f>
        <v>0</v>
      </c>
      <c r="Q124" s="142"/>
      <c r="R124" s="143">
        <f>R125+R127</f>
        <v>0</v>
      </c>
      <c r="S124" s="142"/>
      <c r="T124" s="144">
        <f>T125+T127</f>
        <v>0</v>
      </c>
      <c r="AR124" s="137" t="s">
        <v>182</v>
      </c>
      <c r="AT124" s="145" t="s">
        <v>75</v>
      </c>
      <c r="AU124" s="145" t="s">
        <v>76</v>
      </c>
      <c r="AY124" s="137" t="s">
        <v>159</v>
      </c>
      <c r="BK124" s="146">
        <f>BK125+BK127</f>
        <v>0</v>
      </c>
    </row>
    <row r="125" spans="1:65" s="12" customFormat="1" ht="22.9" customHeight="1">
      <c r="B125" s="136"/>
      <c r="D125" s="137" t="s">
        <v>75</v>
      </c>
      <c r="E125" s="147" t="s">
        <v>586</v>
      </c>
      <c r="F125" s="147" t="s">
        <v>587</v>
      </c>
      <c r="I125" s="139"/>
      <c r="J125" s="148">
        <f>BK125</f>
        <v>0</v>
      </c>
      <c r="L125" s="136"/>
      <c r="M125" s="141"/>
      <c r="N125" s="142"/>
      <c r="O125" s="142"/>
      <c r="P125" s="143">
        <f>P126</f>
        <v>0</v>
      </c>
      <c r="Q125" s="142"/>
      <c r="R125" s="143">
        <f>R126</f>
        <v>0</v>
      </c>
      <c r="S125" s="142"/>
      <c r="T125" s="144">
        <f>T126</f>
        <v>0</v>
      </c>
      <c r="AR125" s="137" t="s">
        <v>182</v>
      </c>
      <c r="AT125" s="145" t="s">
        <v>75</v>
      </c>
      <c r="AU125" s="145" t="s">
        <v>83</v>
      </c>
      <c r="AY125" s="137" t="s">
        <v>159</v>
      </c>
      <c r="BK125" s="146">
        <f>BK126</f>
        <v>0</v>
      </c>
    </row>
    <row r="126" spans="1:65" s="2" customFormat="1" ht="16.5" customHeight="1">
      <c r="A126" s="32"/>
      <c r="B126" s="149"/>
      <c r="C126" s="150" t="s">
        <v>83</v>
      </c>
      <c r="D126" s="150" t="s">
        <v>161</v>
      </c>
      <c r="E126" s="151" t="s">
        <v>588</v>
      </c>
      <c r="F126" s="152" t="s">
        <v>589</v>
      </c>
      <c r="G126" s="153" t="s">
        <v>590</v>
      </c>
      <c r="H126" s="154">
        <v>1</v>
      </c>
      <c r="I126" s="155"/>
      <c r="J126" s="156">
        <f>ROUND(I126*H126,2)</f>
        <v>0</v>
      </c>
      <c r="K126" s="152" t="s">
        <v>165</v>
      </c>
      <c r="L126" s="33"/>
      <c r="M126" s="157" t="s">
        <v>1</v>
      </c>
      <c r="N126" s="158" t="s">
        <v>41</v>
      </c>
      <c r="O126" s="58"/>
      <c r="P126" s="159">
        <f>O126*H126</f>
        <v>0</v>
      </c>
      <c r="Q126" s="159">
        <v>0</v>
      </c>
      <c r="R126" s="159">
        <f>Q126*H126</f>
        <v>0</v>
      </c>
      <c r="S126" s="159">
        <v>0</v>
      </c>
      <c r="T126" s="160">
        <f>S126*H126</f>
        <v>0</v>
      </c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  <c r="AR126" s="161" t="s">
        <v>591</v>
      </c>
      <c r="AT126" s="161" t="s">
        <v>161</v>
      </c>
      <c r="AU126" s="161" t="s">
        <v>85</v>
      </c>
      <c r="AY126" s="17" t="s">
        <v>159</v>
      </c>
      <c r="BE126" s="162">
        <f>IF(N126="základní",J126,0)</f>
        <v>0</v>
      </c>
      <c r="BF126" s="162">
        <f>IF(N126="snížená",J126,0)</f>
        <v>0</v>
      </c>
      <c r="BG126" s="162">
        <f>IF(N126="zákl. přenesená",J126,0)</f>
        <v>0</v>
      </c>
      <c r="BH126" s="162">
        <f>IF(N126="sníž. přenesená",J126,0)</f>
        <v>0</v>
      </c>
      <c r="BI126" s="162">
        <f>IF(N126="nulová",J126,0)</f>
        <v>0</v>
      </c>
      <c r="BJ126" s="17" t="s">
        <v>83</v>
      </c>
      <c r="BK126" s="162">
        <f>ROUND(I126*H126,2)</f>
        <v>0</v>
      </c>
      <c r="BL126" s="17" t="s">
        <v>591</v>
      </c>
      <c r="BM126" s="161" t="s">
        <v>592</v>
      </c>
    </row>
    <row r="127" spans="1:65" s="12" customFormat="1" ht="22.9" customHeight="1">
      <c r="B127" s="136"/>
      <c r="D127" s="137" t="s">
        <v>75</v>
      </c>
      <c r="E127" s="147" t="s">
        <v>593</v>
      </c>
      <c r="F127" s="147" t="s">
        <v>594</v>
      </c>
      <c r="I127" s="139"/>
      <c r="J127" s="148">
        <f>BK127</f>
        <v>0</v>
      </c>
      <c r="L127" s="136"/>
      <c r="M127" s="141"/>
      <c r="N127" s="142"/>
      <c r="O127" s="142"/>
      <c r="P127" s="143">
        <f>P128</f>
        <v>0</v>
      </c>
      <c r="Q127" s="142"/>
      <c r="R127" s="143">
        <f>R128</f>
        <v>0</v>
      </c>
      <c r="S127" s="142"/>
      <c r="T127" s="144">
        <f>T128</f>
        <v>0</v>
      </c>
      <c r="AR127" s="137" t="s">
        <v>182</v>
      </c>
      <c r="AT127" s="145" t="s">
        <v>75</v>
      </c>
      <c r="AU127" s="145" t="s">
        <v>83</v>
      </c>
      <c r="AY127" s="137" t="s">
        <v>159</v>
      </c>
      <c r="BK127" s="146">
        <f>BK128</f>
        <v>0</v>
      </c>
    </row>
    <row r="128" spans="1:65" s="2" customFormat="1" ht="16.5" customHeight="1">
      <c r="A128" s="32"/>
      <c r="B128" s="149"/>
      <c r="C128" s="150" t="s">
        <v>85</v>
      </c>
      <c r="D128" s="150" t="s">
        <v>161</v>
      </c>
      <c r="E128" s="151" t="s">
        <v>595</v>
      </c>
      <c r="F128" s="152" t="s">
        <v>594</v>
      </c>
      <c r="G128" s="153" t="s">
        <v>590</v>
      </c>
      <c r="H128" s="154">
        <v>1</v>
      </c>
      <c r="I128" s="155"/>
      <c r="J128" s="156">
        <f>ROUND(I128*H128,2)</f>
        <v>0</v>
      </c>
      <c r="K128" s="152" t="s">
        <v>165</v>
      </c>
      <c r="L128" s="33"/>
      <c r="M128" s="197" t="s">
        <v>1</v>
      </c>
      <c r="N128" s="198" t="s">
        <v>41</v>
      </c>
      <c r="O128" s="199"/>
      <c r="P128" s="200">
        <f>O128*H128</f>
        <v>0</v>
      </c>
      <c r="Q128" s="200">
        <v>0</v>
      </c>
      <c r="R128" s="200">
        <f>Q128*H128</f>
        <v>0</v>
      </c>
      <c r="S128" s="200">
        <v>0</v>
      </c>
      <c r="T128" s="201">
        <f>S128*H128</f>
        <v>0</v>
      </c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  <c r="AR128" s="161" t="s">
        <v>591</v>
      </c>
      <c r="AT128" s="161" t="s">
        <v>161</v>
      </c>
      <c r="AU128" s="161" t="s">
        <v>85</v>
      </c>
      <c r="AY128" s="17" t="s">
        <v>159</v>
      </c>
      <c r="BE128" s="162">
        <f>IF(N128="základní",J128,0)</f>
        <v>0</v>
      </c>
      <c r="BF128" s="162">
        <f>IF(N128="snížená",J128,0)</f>
        <v>0</v>
      </c>
      <c r="BG128" s="162">
        <f>IF(N128="zákl. přenesená",J128,0)</f>
        <v>0</v>
      </c>
      <c r="BH128" s="162">
        <f>IF(N128="sníž. přenesená",J128,0)</f>
        <v>0</v>
      </c>
      <c r="BI128" s="162">
        <f>IF(N128="nulová",J128,0)</f>
        <v>0</v>
      </c>
      <c r="BJ128" s="17" t="s">
        <v>83</v>
      </c>
      <c r="BK128" s="162">
        <f>ROUND(I128*H128,2)</f>
        <v>0</v>
      </c>
      <c r="BL128" s="17" t="s">
        <v>591</v>
      </c>
      <c r="BM128" s="161" t="s">
        <v>596</v>
      </c>
    </row>
    <row r="129" spans="1:31" s="2" customFormat="1" ht="6.95" customHeight="1">
      <c r="A129" s="32"/>
      <c r="B129" s="47"/>
      <c r="C129" s="48"/>
      <c r="D129" s="48"/>
      <c r="E129" s="48"/>
      <c r="F129" s="48"/>
      <c r="G129" s="48"/>
      <c r="H129" s="48"/>
      <c r="I129" s="48"/>
      <c r="J129" s="48"/>
      <c r="K129" s="48"/>
      <c r="L129" s="33"/>
      <c r="M129" s="32"/>
      <c r="O129" s="32"/>
      <c r="P129" s="32"/>
      <c r="Q129" s="32"/>
      <c r="R129" s="32"/>
      <c r="S129" s="32"/>
      <c r="T129" s="32"/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</row>
  </sheetData>
  <autoFilter ref="C122:K128" xr:uid="{00000000-0009-0000-0000-000003000000}"/>
  <mergeCells count="12">
    <mergeCell ref="E115:H115"/>
    <mergeCell ref="L2:V2"/>
    <mergeCell ref="E85:H85"/>
    <mergeCell ref="E87:H87"/>
    <mergeCell ref="E89:H89"/>
    <mergeCell ref="E111:H111"/>
    <mergeCell ref="E113:H113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2:BM286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56" s="1" customFormat="1" ht="36.950000000000003" customHeight="1">
      <c r="L2" s="252" t="s">
        <v>5</v>
      </c>
      <c r="M2" s="237"/>
      <c r="N2" s="237"/>
      <c r="O2" s="237"/>
      <c r="P2" s="237"/>
      <c r="Q2" s="237"/>
      <c r="R2" s="237"/>
      <c r="S2" s="237"/>
      <c r="T2" s="237"/>
      <c r="U2" s="237"/>
      <c r="V2" s="237"/>
      <c r="AT2" s="17" t="s">
        <v>101</v>
      </c>
      <c r="AZ2" s="98" t="s">
        <v>114</v>
      </c>
      <c r="BA2" s="98" t="s">
        <v>1</v>
      </c>
      <c r="BB2" s="98" t="s">
        <v>1</v>
      </c>
      <c r="BC2" s="98" t="s">
        <v>597</v>
      </c>
      <c r="BD2" s="98" t="s">
        <v>85</v>
      </c>
    </row>
    <row r="3" spans="1:56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85</v>
      </c>
      <c r="AZ3" s="98" t="s">
        <v>438</v>
      </c>
      <c r="BA3" s="98" t="s">
        <v>1</v>
      </c>
      <c r="BB3" s="98" t="s">
        <v>1</v>
      </c>
      <c r="BC3" s="98" t="s">
        <v>598</v>
      </c>
      <c r="BD3" s="98" t="s">
        <v>85</v>
      </c>
    </row>
    <row r="4" spans="1:56" s="1" customFormat="1" ht="24.95" customHeight="1">
      <c r="B4" s="20"/>
      <c r="D4" s="21" t="s">
        <v>113</v>
      </c>
      <c r="L4" s="20"/>
      <c r="M4" s="99" t="s">
        <v>10</v>
      </c>
      <c r="AT4" s="17" t="s">
        <v>3</v>
      </c>
      <c r="AZ4" s="98" t="s">
        <v>116</v>
      </c>
      <c r="BA4" s="98" t="s">
        <v>1</v>
      </c>
      <c r="BB4" s="98" t="s">
        <v>1</v>
      </c>
      <c r="BC4" s="98" t="s">
        <v>373</v>
      </c>
      <c r="BD4" s="98" t="s">
        <v>85</v>
      </c>
    </row>
    <row r="5" spans="1:56" s="1" customFormat="1" ht="6.95" customHeight="1">
      <c r="B5" s="20"/>
      <c r="L5" s="20"/>
      <c r="AZ5" s="98" t="s">
        <v>118</v>
      </c>
      <c r="BA5" s="98" t="s">
        <v>1</v>
      </c>
      <c r="BB5" s="98" t="s">
        <v>1</v>
      </c>
      <c r="BC5" s="98" t="s">
        <v>119</v>
      </c>
      <c r="BD5" s="98" t="s">
        <v>85</v>
      </c>
    </row>
    <row r="6" spans="1:56" s="1" customFormat="1" ht="12" customHeight="1">
      <c r="B6" s="20"/>
      <c r="D6" s="27" t="s">
        <v>16</v>
      </c>
      <c r="L6" s="20"/>
      <c r="AZ6" s="98" t="s">
        <v>120</v>
      </c>
      <c r="BA6" s="98" t="s">
        <v>1</v>
      </c>
      <c r="BB6" s="98" t="s">
        <v>1</v>
      </c>
      <c r="BC6" s="98" t="s">
        <v>599</v>
      </c>
      <c r="BD6" s="98" t="s">
        <v>85</v>
      </c>
    </row>
    <row r="7" spans="1:56" s="1" customFormat="1" ht="16.5" customHeight="1">
      <c r="B7" s="20"/>
      <c r="E7" s="253" t="str">
        <f>'Rekapitulace stavby'!K6</f>
        <v>Společný pás pro cyklisty a chodce ul. M.Alše - I.etapa</v>
      </c>
      <c r="F7" s="254"/>
      <c r="G7" s="254"/>
      <c r="H7" s="254"/>
      <c r="L7" s="20"/>
      <c r="AZ7" s="98" t="s">
        <v>123</v>
      </c>
      <c r="BA7" s="98" t="s">
        <v>1</v>
      </c>
      <c r="BB7" s="98" t="s">
        <v>1</v>
      </c>
      <c r="BC7" s="98" t="s">
        <v>124</v>
      </c>
      <c r="BD7" s="98" t="s">
        <v>85</v>
      </c>
    </row>
    <row r="8" spans="1:56" s="1" customFormat="1" ht="12" customHeight="1">
      <c r="B8" s="20"/>
      <c r="D8" s="27" t="s">
        <v>122</v>
      </c>
      <c r="L8" s="20"/>
      <c r="AZ8" s="98" t="s">
        <v>600</v>
      </c>
      <c r="BA8" s="98" t="s">
        <v>1</v>
      </c>
      <c r="BB8" s="98" t="s">
        <v>1</v>
      </c>
      <c r="BC8" s="98" t="s">
        <v>601</v>
      </c>
      <c r="BD8" s="98" t="s">
        <v>85</v>
      </c>
    </row>
    <row r="9" spans="1:56" s="2" customFormat="1" ht="16.5" customHeight="1">
      <c r="A9" s="32"/>
      <c r="B9" s="33"/>
      <c r="C9" s="32"/>
      <c r="D9" s="32"/>
      <c r="E9" s="253" t="s">
        <v>602</v>
      </c>
      <c r="F9" s="255"/>
      <c r="G9" s="255"/>
      <c r="H9" s="255"/>
      <c r="I9" s="32"/>
      <c r="J9" s="32"/>
      <c r="K9" s="32"/>
      <c r="L9" s="4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Z9" s="98" t="s">
        <v>126</v>
      </c>
      <c r="BA9" s="98" t="s">
        <v>1</v>
      </c>
      <c r="BB9" s="98" t="s">
        <v>1</v>
      </c>
      <c r="BC9" s="98" t="s">
        <v>603</v>
      </c>
      <c r="BD9" s="98" t="s">
        <v>85</v>
      </c>
    </row>
    <row r="10" spans="1:56" s="2" customFormat="1" ht="12" customHeight="1">
      <c r="A10" s="32"/>
      <c r="B10" s="33"/>
      <c r="C10" s="32"/>
      <c r="D10" s="27" t="s">
        <v>128</v>
      </c>
      <c r="E10" s="32"/>
      <c r="F10" s="32"/>
      <c r="G10" s="32"/>
      <c r="H10" s="32"/>
      <c r="I10" s="32"/>
      <c r="J10" s="32"/>
      <c r="K10" s="32"/>
      <c r="L10" s="4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  <c r="AZ10" s="98" t="s">
        <v>129</v>
      </c>
      <c r="BA10" s="98" t="s">
        <v>1</v>
      </c>
      <c r="BB10" s="98" t="s">
        <v>1</v>
      </c>
      <c r="BC10" s="98" t="s">
        <v>604</v>
      </c>
      <c r="BD10" s="98" t="s">
        <v>85</v>
      </c>
    </row>
    <row r="11" spans="1:56" s="2" customFormat="1" ht="16.5" customHeight="1">
      <c r="A11" s="32"/>
      <c r="B11" s="33"/>
      <c r="C11" s="32"/>
      <c r="D11" s="32"/>
      <c r="E11" s="210" t="s">
        <v>605</v>
      </c>
      <c r="F11" s="255"/>
      <c r="G11" s="255"/>
      <c r="H11" s="255"/>
      <c r="I11" s="32"/>
      <c r="J11" s="32"/>
      <c r="K11" s="32"/>
      <c r="L11" s="4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56" s="2" customFormat="1" ht="11.25">
      <c r="A12" s="32"/>
      <c r="B12" s="33"/>
      <c r="C12" s="32"/>
      <c r="D12" s="32"/>
      <c r="E12" s="32"/>
      <c r="F12" s="32"/>
      <c r="G12" s="32"/>
      <c r="H12" s="32"/>
      <c r="I12" s="32"/>
      <c r="J12" s="32"/>
      <c r="K12" s="32"/>
      <c r="L12" s="4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56" s="2" customFormat="1" ht="12" customHeight="1">
      <c r="A13" s="32"/>
      <c r="B13" s="33"/>
      <c r="C13" s="32"/>
      <c r="D13" s="27" t="s">
        <v>18</v>
      </c>
      <c r="E13" s="32"/>
      <c r="F13" s="25" t="s">
        <v>1</v>
      </c>
      <c r="G13" s="32"/>
      <c r="H13" s="32"/>
      <c r="I13" s="27" t="s">
        <v>19</v>
      </c>
      <c r="J13" s="25" t="s">
        <v>1</v>
      </c>
      <c r="K13" s="32"/>
      <c r="L13" s="4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56" s="2" customFormat="1" ht="12" customHeight="1">
      <c r="A14" s="32"/>
      <c r="B14" s="33"/>
      <c r="C14" s="32"/>
      <c r="D14" s="27" t="s">
        <v>20</v>
      </c>
      <c r="E14" s="32"/>
      <c r="F14" s="25" t="s">
        <v>21</v>
      </c>
      <c r="G14" s="32"/>
      <c r="H14" s="32"/>
      <c r="I14" s="27" t="s">
        <v>22</v>
      </c>
      <c r="J14" s="55" t="str">
        <f>'Rekapitulace stavby'!AN8</f>
        <v>13. 9. 2021</v>
      </c>
      <c r="K14" s="32"/>
      <c r="L14" s="4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56" s="2" customFormat="1" ht="10.9" customHeight="1">
      <c r="A15" s="32"/>
      <c r="B15" s="33"/>
      <c r="C15" s="32"/>
      <c r="D15" s="32"/>
      <c r="E15" s="32"/>
      <c r="F15" s="32"/>
      <c r="G15" s="32"/>
      <c r="H15" s="32"/>
      <c r="I15" s="32"/>
      <c r="J15" s="32"/>
      <c r="K15" s="32"/>
      <c r="L15" s="4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56" s="2" customFormat="1" ht="12" customHeight="1">
      <c r="A16" s="32"/>
      <c r="B16" s="33"/>
      <c r="C16" s="32"/>
      <c r="D16" s="27" t="s">
        <v>24</v>
      </c>
      <c r="E16" s="32"/>
      <c r="F16" s="32"/>
      <c r="G16" s="32"/>
      <c r="H16" s="32"/>
      <c r="I16" s="27" t="s">
        <v>25</v>
      </c>
      <c r="J16" s="25" t="s">
        <v>1</v>
      </c>
      <c r="K16" s="32"/>
      <c r="L16" s="4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8" customHeight="1">
      <c r="A17" s="32"/>
      <c r="B17" s="33"/>
      <c r="C17" s="32"/>
      <c r="D17" s="32"/>
      <c r="E17" s="25" t="s">
        <v>26</v>
      </c>
      <c r="F17" s="32"/>
      <c r="G17" s="32"/>
      <c r="H17" s="32"/>
      <c r="I17" s="27" t="s">
        <v>27</v>
      </c>
      <c r="J17" s="25" t="s">
        <v>1</v>
      </c>
      <c r="K17" s="32"/>
      <c r="L17" s="4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6.95" customHeight="1">
      <c r="A18" s="32"/>
      <c r="B18" s="33"/>
      <c r="C18" s="32"/>
      <c r="D18" s="32"/>
      <c r="E18" s="32"/>
      <c r="F18" s="32"/>
      <c r="G18" s="32"/>
      <c r="H18" s="32"/>
      <c r="I18" s="32"/>
      <c r="J18" s="32"/>
      <c r="K18" s="32"/>
      <c r="L18" s="4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12" customHeight="1">
      <c r="A19" s="32"/>
      <c r="B19" s="33"/>
      <c r="C19" s="32"/>
      <c r="D19" s="27" t="s">
        <v>28</v>
      </c>
      <c r="E19" s="32"/>
      <c r="F19" s="32"/>
      <c r="G19" s="32"/>
      <c r="H19" s="32"/>
      <c r="I19" s="27" t="s">
        <v>25</v>
      </c>
      <c r="J19" s="28" t="str">
        <f>'Rekapitulace stavby'!AN13</f>
        <v>Vyplň údaj</v>
      </c>
      <c r="K19" s="32"/>
      <c r="L19" s="4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8" customHeight="1">
      <c r="A20" s="32"/>
      <c r="B20" s="33"/>
      <c r="C20" s="32"/>
      <c r="D20" s="32"/>
      <c r="E20" s="256" t="str">
        <f>'Rekapitulace stavby'!E14</f>
        <v>Vyplň údaj</v>
      </c>
      <c r="F20" s="236"/>
      <c r="G20" s="236"/>
      <c r="H20" s="236"/>
      <c r="I20" s="27" t="s">
        <v>27</v>
      </c>
      <c r="J20" s="28" t="str">
        <f>'Rekapitulace stavby'!AN14</f>
        <v>Vyplň údaj</v>
      </c>
      <c r="K20" s="32"/>
      <c r="L20" s="4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6.95" customHeight="1">
      <c r="A21" s="32"/>
      <c r="B21" s="33"/>
      <c r="C21" s="32"/>
      <c r="D21" s="32"/>
      <c r="E21" s="32"/>
      <c r="F21" s="32"/>
      <c r="G21" s="32"/>
      <c r="H21" s="32"/>
      <c r="I21" s="32"/>
      <c r="J21" s="32"/>
      <c r="K21" s="32"/>
      <c r="L21" s="4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12" customHeight="1">
      <c r="A22" s="32"/>
      <c r="B22" s="33"/>
      <c r="C22" s="32"/>
      <c r="D22" s="27" t="s">
        <v>30</v>
      </c>
      <c r="E22" s="32"/>
      <c r="F22" s="32"/>
      <c r="G22" s="32"/>
      <c r="H22" s="32"/>
      <c r="I22" s="27" t="s">
        <v>25</v>
      </c>
      <c r="J22" s="25" t="s">
        <v>1</v>
      </c>
      <c r="K22" s="32"/>
      <c r="L22" s="4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8" customHeight="1">
      <c r="A23" s="32"/>
      <c r="B23" s="33"/>
      <c r="C23" s="32"/>
      <c r="D23" s="32"/>
      <c r="E23" s="25" t="s">
        <v>31</v>
      </c>
      <c r="F23" s="32"/>
      <c r="G23" s="32"/>
      <c r="H23" s="32"/>
      <c r="I23" s="27" t="s">
        <v>27</v>
      </c>
      <c r="J23" s="25" t="s">
        <v>1</v>
      </c>
      <c r="K23" s="32"/>
      <c r="L23" s="4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6.95" customHeight="1">
      <c r="A24" s="32"/>
      <c r="B24" s="33"/>
      <c r="C24" s="32"/>
      <c r="D24" s="32"/>
      <c r="E24" s="32"/>
      <c r="F24" s="32"/>
      <c r="G24" s="32"/>
      <c r="H24" s="32"/>
      <c r="I24" s="32"/>
      <c r="J24" s="32"/>
      <c r="K24" s="32"/>
      <c r="L24" s="4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12" customHeight="1">
      <c r="A25" s="32"/>
      <c r="B25" s="33"/>
      <c r="C25" s="32"/>
      <c r="D25" s="27" t="s">
        <v>33</v>
      </c>
      <c r="E25" s="32"/>
      <c r="F25" s="32"/>
      <c r="G25" s="32"/>
      <c r="H25" s="32"/>
      <c r="I25" s="27" t="s">
        <v>25</v>
      </c>
      <c r="J25" s="25" t="s">
        <v>1</v>
      </c>
      <c r="K25" s="32"/>
      <c r="L25" s="4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8" customHeight="1">
      <c r="A26" s="32"/>
      <c r="B26" s="33"/>
      <c r="C26" s="32"/>
      <c r="D26" s="32"/>
      <c r="E26" s="25" t="s">
        <v>34</v>
      </c>
      <c r="F26" s="32"/>
      <c r="G26" s="32"/>
      <c r="H26" s="32"/>
      <c r="I26" s="27" t="s">
        <v>27</v>
      </c>
      <c r="J26" s="25" t="s">
        <v>1</v>
      </c>
      <c r="K26" s="32"/>
      <c r="L26" s="4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2" customFormat="1" ht="6.95" customHeight="1">
      <c r="A27" s="32"/>
      <c r="B27" s="33"/>
      <c r="C27" s="32"/>
      <c r="D27" s="32"/>
      <c r="E27" s="32"/>
      <c r="F27" s="32"/>
      <c r="G27" s="32"/>
      <c r="H27" s="32"/>
      <c r="I27" s="32"/>
      <c r="J27" s="32"/>
      <c r="K27" s="32"/>
      <c r="L27" s="4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</row>
    <row r="28" spans="1:31" s="2" customFormat="1" ht="12" customHeight="1">
      <c r="A28" s="32"/>
      <c r="B28" s="33"/>
      <c r="C28" s="32"/>
      <c r="D28" s="27" t="s">
        <v>35</v>
      </c>
      <c r="E28" s="32"/>
      <c r="F28" s="32"/>
      <c r="G28" s="32"/>
      <c r="H28" s="32"/>
      <c r="I28" s="32"/>
      <c r="J28" s="32"/>
      <c r="K28" s="32"/>
      <c r="L28" s="4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8" customFormat="1" ht="16.5" customHeight="1">
      <c r="A29" s="100"/>
      <c r="B29" s="101"/>
      <c r="C29" s="100"/>
      <c r="D29" s="100"/>
      <c r="E29" s="241" t="s">
        <v>1</v>
      </c>
      <c r="F29" s="241"/>
      <c r="G29" s="241"/>
      <c r="H29" s="241"/>
      <c r="I29" s="100"/>
      <c r="J29" s="100"/>
      <c r="K29" s="100"/>
      <c r="L29" s="102"/>
      <c r="S29" s="100"/>
      <c r="T29" s="100"/>
      <c r="U29" s="100"/>
      <c r="V29" s="100"/>
      <c r="W29" s="100"/>
      <c r="X29" s="100"/>
      <c r="Y29" s="100"/>
      <c r="Z29" s="100"/>
      <c r="AA29" s="100"/>
      <c r="AB29" s="100"/>
      <c r="AC29" s="100"/>
      <c r="AD29" s="100"/>
      <c r="AE29" s="100"/>
    </row>
    <row r="30" spans="1:31" s="2" customFormat="1" ht="6.95" customHeight="1">
      <c r="A30" s="32"/>
      <c r="B30" s="33"/>
      <c r="C30" s="32"/>
      <c r="D30" s="32"/>
      <c r="E30" s="32"/>
      <c r="F30" s="32"/>
      <c r="G30" s="32"/>
      <c r="H30" s="32"/>
      <c r="I30" s="32"/>
      <c r="J30" s="32"/>
      <c r="K30" s="32"/>
      <c r="L30" s="4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5" customHeight="1">
      <c r="A31" s="32"/>
      <c r="B31" s="33"/>
      <c r="C31" s="32"/>
      <c r="D31" s="66"/>
      <c r="E31" s="66"/>
      <c r="F31" s="66"/>
      <c r="G31" s="66"/>
      <c r="H31" s="66"/>
      <c r="I31" s="66"/>
      <c r="J31" s="66"/>
      <c r="K31" s="66"/>
      <c r="L31" s="4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25.35" customHeight="1">
      <c r="A32" s="32"/>
      <c r="B32" s="33"/>
      <c r="C32" s="32"/>
      <c r="D32" s="103" t="s">
        <v>36</v>
      </c>
      <c r="E32" s="32"/>
      <c r="F32" s="32"/>
      <c r="G32" s="32"/>
      <c r="H32" s="32"/>
      <c r="I32" s="32"/>
      <c r="J32" s="71">
        <f>ROUND(J128, 2)</f>
        <v>0</v>
      </c>
      <c r="K32" s="32"/>
      <c r="L32" s="42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6.95" customHeight="1">
      <c r="A33" s="32"/>
      <c r="B33" s="33"/>
      <c r="C33" s="32"/>
      <c r="D33" s="66"/>
      <c r="E33" s="66"/>
      <c r="F33" s="66"/>
      <c r="G33" s="66"/>
      <c r="H33" s="66"/>
      <c r="I33" s="66"/>
      <c r="J33" s="66"/>
      <c r="K33" s="66"/>
      <c r="L33" s="42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>
      <c r="A34" s="32"/>
      <c r="B34" s="33"/>
      <c r="C34" s="32"/>
      <c r="D34" s="32"/>
      <c r="E34" s="32"/>
      <c r="F34" s="36" t="s">
        <v>38</v>
      </c>
      <c r="G34" s="32"/>
      <c r="H34" s="32"/>
      <c r="I34" s="36" t="s">
        <v>37</v>
      </c>
      <c r="J34" s="36" t="s">
        <v>39</v>
      </c>
      <c r="K34" s="32"/>
      <c r="L34" s="4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customHeight="1">
      <c r="A35" s="32"/>
      <c r="B35" s="33"/>
      <c r="C35" s="32"/>
      <c r="D35" s="104" t="s">
        <v>40</v>
      </c>
      <c r="E35" s="27" t="s">
        <v>41</v>
      </c>
      <c r="F35" s="105">
        <f>ROUND((SUM(BE128:BE285)),  2)</f>
        <v>0</v>
      </c>
      <c r="G35" s="32"/>
      <c r="H35" s="32"/>
      <c r="I35" s="106">
        <v>0.21</v>
      </c>
      <c r="J35" s="105">
        <f>ROUND(((SUM(BE128:BE285))*I35),  2)</f>
        <v>0</v>
      </c>
      <c r="K35" s="32"/>
      <c r="L35" s="42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customHeight="1">
      <c r="A36" s="32"/>
      <c r="B36" s="33"/>
      <c r="C36" s="32"/>
      <c r="D36" s="32"/>
      <c r="E36" s="27" t="s">
        <v>42</v>
      </c>
      <c r="F36" s="105">
        <f>ROUND((SUM(BF128:BF285)),  2)</f>
        <v>0</v>
      </c>
      <c r="G36" s="32"/>
      <c r="H36" s="32"/>
      <c r="I36" s="106">
        <v>0.15</v>
      </c>
      <c r="J36" s="105">
        <f>ROUND(((SUM(BF128:BF285))*I36),  2)</f>
        <v>0</v>
      </c>
      <c r="K36" s="32"/>
      <c r="L36" s="4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>
      <c r="A37" s="32"/>
      <c r="B37" s="33"/>
      <c r="C37" s="32"/>
      <c r="D37" s="32"/>
      <c r="E37" s="27" t="s">
        <v>43</v>
      </c>
      <c r="F37" s="105">
        <f>ROUND((SUM(BG128:BG285)),  2)</f>
        <v>0</v>
      </c>
      <c r="G37" s="32"/>
      <c r="H37" s="32"/>
      <c r="I37" s="106">
        <v>0.21</v>
      </c>
      <c r="J37" s="105">
        <f>0</f>
        <v>0</v>
      </c>
      <c r="K37" s="32"/>
      <c r="L37" s="4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14.45" hidden="1" customHeight="1">
      <c r="A38" s="32"/>
      <c r="B38" s="33"/>
      <c r="C38" s="32"/>
      <c r="D38" s="32"/>
      <c r="E38" s="27" t="s">
        <v>44</v>
      </c>
      <c r="F38" s="105">
        <f>ROUND((SUM(BH128:BH285)),  2)</f>
        <v>0</v>
      </c>
      <c r="G38" s="32"/>
      <c r="H38" s="32"/>
      <c r="I38" s="106">
        <v>0.15</v>
      </c>
      <c r="J38" s="105">
        <f>0</f>
        <v>0</v>
      </c>
      <c r="K38" s="32"/>
      <c r="L38" s="4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14.45" hidden="1" customHeight="1">
      <c r="A39" s="32"/>
      <c r="B39" s="33"/>
      <c r="C39" s="32"/>
      <c r="D39" s="32"/>
      <c r="E39" s="27" t="s">
        <v>45</v>
      </c>
      <c r="F39" s="105">
        <f>ROUND((SUM(BI128:BI285)),  2)</f>
        <v>0</v>
      </c>
      <c r="G39" s="32"/>
      <c r="H39" s="32"/>
      <c r="I39" s="106">
        <v>0</v>
      </c>
      <c r="J39" s="105">
        <f>0</f>
        <v>0</v>
      </c>
      <c r="K39" s="32"/>
      <c r="L39" s="42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6.95" customHeight="1">
      <c r="A40" s="32"/>
      <c r="B40" s="33"/>
      <c r="C40" s="32"/>
      <c r="D40" s="32"/>
      <c r="E40" s="32"/>
      <c r="F40" s="32"/>
      <c r="G40" s="32"/>
      <c r="H40" s="32"/>
      <c r="I40" s="32"/>
      <c r="J40" s="32"/>
      <c r="K40" s="32"/>
      <c r="L40" s="42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2" customFormat="1" ht="25.35" customHeight="1">
      <c r="A41" s="32"/>
      <c r="B41" s="33"/>
      <c r="C41" s="107"/>
      <c r="D41" s="108" t="s">
        <v>46</v>
      </c>
      <c r="E41" s="60"/>
      <c r="F41" s="60"/>
      <c r="G41" s="109" t="s">
        <v>47</v>
      </c>
      <c r="H41" s="110" t="s">
        <v>48</v>
      </c>
      <c r="I41" s="60"/>
      <c r="J41" s="111">
        <f>SUM(J32:J39)</f>
        <v>0</v>
      </c>
      <c r="K41" s="112"/>
      <c r="L41" s="42"/>
      <c r="S41" s="32"/>
      <c r="T41" s="32"/>
      <c r="U41" s="32"/>
      <c r="V41" s="32"/>
      <c r="W41" s="32"/>
      <c r="X41" s="32"/>
      <c r="Y41" s="32"/>
      <c r="Z41" s="32"/>
      <c r="AA41" s="32"/>
      <c r="AB41" s="32"/>
      <c r="AC41" s="32"/>
      <c r="AD41" s="32"/>
      <c r="AE41" s="32"/>
    </row>
    <row r="42" spans="1:31" s="2" customFormat="1" ht="14.45" customHeight="1">
      <c r="A42" s="32"/>
      <c r="B42" s="33"/>
      <c r="C42" s="32"/>
      <c r="D42" s="32"/>
      <c r="E42" s="32"/>
      <c r="F42" s="32"/>
      <c r="G42" s="32"/>
      <c r="H42" s="32"/>
      <c r="I42" s="32"/>
      <c r="J42" s="32"/>
      <c r="K42" s="32"/>
      <c r="L42" s="42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42"/>
      <c r="D50" s="43" t="s">
        <v>49</v>
      </c>
      <c r="E50" s="44"/>
      <c r="F50" s="44"/>
      <c r="G50" s="43" t="s">
        <v>50</v>
      </c>
      <c r="H50" s="44"/>
      <c r="I50" s="44"/>
      <c r="J50" s="44"/>
      <c r="K50" s="44"/>
      <c r="L50" s="42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 ht="12.75">
      <c r="A61" s="32"/>
      <c r="B61" s="33"/>
      <c r="C61" s="32"/>
      <c r="D61" s="45" t="s">
        <v>51</v>
      </c>
      <c r="E61" s="35"/>
      <c r="F61" s="113" t="s">
        <v>52</v>
      </c>
      <c r="G61" s="45" t="s">
        <v>51</v>
      </c>
      <c r="H61" s="35"/>
      <c r="I61" s="35"/>
      <c r="J61" s="114" t="s">
        <v>52</v>
      </c>
      <c r="K61" s="35"/>
      <c r="L61" s="42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 ht="12.75">
      <c r="A65" s="32"/>
      <c r="B65" s="33"/>
      <c r="C65" s="32"/>
      <c r="D65" s="43" t="s">
        <v>53</v>
      </c>
      <c r="E65" s="46"/>
      <c r="F65" s="46"/>
      <c r="G65" s="43" t="s">
        <v>54</v>
      </c>
      <c r="H65" s="46"/>
      <c r="I65" s="46"/>
      <c r="J65" s="46"/>
      <c r="K65" s="46"/>
      <c r="L65" s="42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 ht="12.75">
      <c r="A76" s="32"/>
      <c r="B76" s="33"/>
      <c r="C76" s="32"/>
      <c r="D76" s="45" t="s">
        <v>51</v>
      </c>
      <c r="E76" s="35"/>
      <c r="F76" s="113" t="s">
        <v>52</v>
      </c>
      <c r="G76" s="45" t="s">
        <v>51</v>
      </c>
      <c r="H76" s="35"/>
      <c r="I76" s="35"/>
      <c r="J76" s="114" t="s">
        <v>52</v>
      </c>
      <c r="K76" s="35"/>
      <c r="L76" s="4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45" customHeight="1">
      <c r="A77" s="32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2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31" s="2" customFormat="1" ht="6.95" customHeight="1">
      <c r="A81" s="32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42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31" s="2" customFormat="1" ht="24.95" customHeight="1">
      <c r="A82" s="32"/>
      <c r="B82" s="33"/>
      <c r="C82" s="21" t="s">
        <v>132</v>
      </c>
      <c r="D82" s="32"/>
      <c r="E82" s="32"/>
      <c r="F82" s="32"/>
      <c r="G82" s="32"/>
      <c r="H82" s="32"/>
      <c r="I82" s="32"/>
      <c r="J82" s="32"/>
      <c r="K82" s="32"/>
      <c r="L82" s="4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31" s="2" customFormat="1" ht="6.95" customHeight="1">
      <c r="A83" s="32"/>
      <c r="B83" s="33"/>
      <c r="C83" s="32"/>
      <c r="D83" s="32"/>
      <c r="E83" s="32"/>
      <c r="F83" s="32"/>
      <c r="G83" s="32"/>
      <c r="H83" s="32"/>
      <c r="I83" s="32"/>
      <c r="J83" s="32"/>
      <c r="K83" s="32"/>
      <c r="L83" s="4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31" s="2" customFormat="1" ht="12" customHeight="1">
      <c r="A84" s="32"/>
      <c r="B84" s="33"/>
      <c r="C84" s="27" t="s">
        <v>16</v>
      </c>
      <c r="D84" s="32"/>
      <c r="E84" s="32"/>
      <c r="F84" s="32"/>
      <c r="G84" s="32"/>
      <c r="H84" s="32"/>
      <c r="I84" s="32"/>
      <c r="J84" s="32"/>
      <c r="K84" s="32"/>
      <c r="L84" s="42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31" s="2" customFormat="1" ht="16.5" customHeight="1">
      <c r="A85" s="32"/>
      <c r="B85" s="33"/>
      <c r="C85" s="32"/>
      <c r="D85" s="32"/>
      <c r="E85" s="253" t="str">
        <f>E7</f>
        <v>Společný pás pro cyklisty a chodce ul. M.Alše - I.etapa</v>
      </c>
      <c r="F85" s="254"/>
      <c r="G85" s="254"/>
      <c r="H85" s="254"/>
      <c r="I85" s="32"/>
      <c r="J85" s="32"/>
      <c r="K85" s="32"/>
      <c r="L85" s="42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31" s="1" customFormat="1" ht="12" customHeight="1">
      <c r="B86" s="20"/>
      <c r="C86" s="27" t="s">
        <v>122</v>
      </c>
      <c r="L86" s="20"/>
    </row>
    <row r="87" spans="1:31" s="2" customFormat="1" ht="16.5" customHeight="1">
      <c r="A87" s="32"/>
      <c r="B87" s="33"/>
      <c r="C87" s="32"/>
      <c r="D87" s="32"/>
      <c r="E87" s="253" t="s">
        <v>602</v>
      </c>
      <c r="F87" s="255"/>
      <c r="G87" s="255"/>
      <c r="H87" s="255"/>
      <c r="I87" s="32"/>
      <c r="J87" s="32"/>
      <c r="K87" s="32"/>
      <c r="L87" s="4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31" s="2" customFormat="1" ht="12" customHeight="1">
      <c r="A88" s="32"/>
      <c r="B88" s="33"/>
      <c r="C88" s="27" t="s">
        <v>128</v>
      </c>
      <c r="D88" s="32"/>
      <c r="E88" s="32"/>
      <c r="F88" s="32"/>
      <c r="G88" s="32"/>
      <c r="H88" s="32"/>
      <c r="I88" s="32"/>
      <c r="J88" s="32"/>
      <c r="K88" s="32"/>
      <c r="L88" s="4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31" s="2" customFormat="1" ht="16.5" customHeight="1">
      <c r="A89" s="32"/>
      <c r="B89" s="33"/>
      <c r="C89" s="32"/>
      <c r="D89" s="32"/>
      <c r="E89" s="210" t="str">
        <f>E11</f>
        <v>003 - SO 101 Společný pás pro cyklisty a chodce</v>
      </c>
      <c r="F89" s="255"/>
      <c r="G89" s="255"/>
      <c r="H89" s="255"/>
      <c r="I89" s="32"/>
      <c r="J89" s="32"/>
      <c r="K89" s="32"/>
      <c r="L89" s="4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31" s="2" customFormat="1" ht="6.95" customHeight="1">
      <c r="A90" s="32"/>
      <c r="B90" s="33"/>
      <c r="C90" s="32"/>
      <c r="D90" s="32"/>
      <c r="E90" s="32"/>
      <c r="F90" s="32"/>
      <c r="G90" s="32"/>
      <c r="H90" s="32"/>
      <c r="I90" s="32"/>
      <c r="J90" s="32"/>
      <c r="K90" s="32"/>
      <c r="L90" s="4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31" s="2" customFormat="1" ht="12" customHeight="1">
      <c r="A91" s="32"/>
      <c r="B91" s="33"/>
      <c r="C91" s="27" t="s">
        <v>20</v>
      </c>
      <c r="D91" s="32"/>
      <c r="E91" s="32"/>
      <c r="F91" s="25" t="str">
        <f>F14</f>
        <v>Valašské Meziříčí</v>
      </c>
      <c r="G91" s="32"/>
      <c r="H91" s="32"/>
      <c r="I91" s="27" t="s">
        <v>22</v>
      </c>
      <c r="J91" s="55" t="str">
        <f>IF(J14="","",J14)</f>
        <v>13. 9. 2021</v>
      </c>
      <c r="K91" s="32"/>
      <c r="L91" s="4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31" s="2" customFormat="1" ht="6.95" customHeight="1">
      <c r="A92" s="32"/>
      <c r="B92" s="33"/>
      <c r="C92" s="32"/>
      <c r="D92" s="32"/>
      <c r="E92" s="32"/>
      <c r="F92" s="32"/>
      <c r="G92" s="32"/>
      <c r="H92" s="32"/>
      <c r="I92" s="32"/>
      <c r="J92" s="32"/>
      <c r="K92" s="32"/>
      <c r="L92" s="42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31" s="2" customFormat="1" ht="15.2" customHeight="1">
      <c r="A93" s="32"/>
      <c r="B93" s="33"/>
      <c r="C93" s="27" t="s">
        <v>24</v>
      </c>
      <c r="D93" s="32"/>
      <c r="E93" s="32"/>
      <c r="F93" s="25" t="str">
        <f>E17</f>
        <v>Město Valašské Meziříčí</v>
      </c>
      <c r="G93" s="32"/>
      <c r="H93" s="32"/>
      <c r="I93" s="27" t="s">
        <v>30</v>
      </c>
      <c r="J93" s="30" t="str">
        <f>E23</f>
        <v>Ing.Pavel Čunek</v>
      </c>
      <c r="K93" s="32"/>
      <c r="L93" s="4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31" s="2" customFormat="1" ht="15.2" customHeight="1">
      <c r="A94" s="32"/>
      <c r="B94" s="33"/>
      <c r="C94" s="27" t="s">
        <v>28</v>
      </c>
      <c r="D94" s="32"/>
      <c r="E94" s="32"/>
      <c r="F94" s="25" t="str">
        <f>IF(E20="","",E20)</f>
        <v>Vyplň údaj</v>
      </c>
      <c r="G94" s="32"/>
      <c r="H94" s="32"/>
      <c r="I94" s="27" t="s">
        <v>33</v>
      </c>
      <c r="J94" s="30" t="str">
        <f>E26</f>
        <v>Fajfrová Irena</v>
      </c>
      <c r="K94" s="32"/>
      <c r="L94" s="42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31" s="2" customFormat="1" ht="10.35" customHeight="1">
      <c r="A95" s="32"/>
      <c r="B95" s="33"/>
      <c r="C95" s="32"/>
      <c r="D95" s="32"/>
      <c r="E95" s="32"/>
      <c r="F95" s="32"/>
      <c r="G95" s="32"/>
      <c r="H95" s="32"/>
      <c r="I95" s="32"/>
      <c r="J95" s="32"/>
      <c r="K95" s="32"/>
      <c r="L95" s="42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31" s="2" customFormat="1" ht="29.25" customHeight="1">
      <c r="A96" s="32"/>
      <c r="B96" s="33"/>
      <c r="C96" s="115" t="s">
        <v>133</v>
      </c>
      <c r="D96" s="107"/>
      <c r="E96" s="107"/>
      <c r="F96" s="107"/>
      <c r="G96" s="107"/>
      <c r="H96" s="107"/>
      <c r="I96" s="107"/>
      <c r="J96" s="116" t="s">
        <v>134</v>
      </c>
      <c r="K96" s="107"/>
      <c r="L96" s="42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</row>
    <row r="97" spans="1:47" s="2" customFormat="1" ht="10.35" customHeight="1">
      <c r="A97" s="32"/>
      <c r="B97" s="33"/>
      <c r="C97" s="32"/>
      <c r="D97" s="32"/>
      <c r="E97" s="32"/>
      <c r="F97" s="32"/>
      <c r="G97" s="32"/>
      <c r="H97" s="32"/>
      <c r="I97" s="32"/>
      <c r="J97" s="32"/>
      <c r="K97" s="32"/>
      <c r="L97" s="42"/>
      <c r="S97" s="32"/>
      <c r="T97" s="32"/>
      <c r="U97" s="32"/>
      <c r="V97" s="32"/>
      <c r="W97" s="32"/>
      <c r="X97" s="32"/>
      <c r="Y97" s="32"/>
      <c r="Z97" s="32"/>
      <c r="AA97" s="32"/>
      <c r="AB97" s="32"/>
      <c r="AC97" s="32"/>
      <c r="AD97" s="32"/>
      <c r="AE97" s="32"/>
    </row>
    <row r="98" spans="1:47" s="2" customFormat="1" ht="22.9" customHeight="1">
      <c r="A98" s="32"/>
      <c r="B98" s="33"/>
      <c r="C98" s="117" t="s">
        <v>135</v>
      </c>
      <c r="D98" s="32"/>
      <c r="E98" s="32"/>
      <c r="F98" s="32"/>
      <c r="G98" s="32"/>
      <c r="H98" s="32"/>
      <c r="I98" s="32"/>
      <c r="J98" s="71">
        <f>J128</f>
        <v>0</v>
      </c>
      <c r="K98" s="32"/>
      <c r="L98" s="42"/>
      <c r="S98" s="32"/>
      <c r="T98" s="32"/>
      <c r="U98" s="32"/>
      <c r="V98" s="32"/>
      <c r="W98" s="32"/>
      <c r="X98" s="32"/>
      <c r="Y98" s="32"/>
      <c r="Z98" s="32"/>
      <c r="AA98" s="32"/>
      <c r="AB98" s="32"/>
      <c r="AC98" s="32"/>
      <c r="AD98" s="32"/>
      <c r="AE98" s="32"/>
      <c r="AU98" s="17" t="s">
        <v>136</v>
      </c>
    </row>
    <row r="99" spans="1:47" s="9" customFormat="1" ht="24.95" customHeight="1">
      <c r="B99" s="118"/>
      <c r="D99" s="119" t="s">
        <v>137</v>
      </c>
      <c r="E99" s="120"/>
      <c r="F99" s="120"/>
      <c r="G99" s="120"/>
      <c r="H99" s="120"/>
      <c r="I99" s="120"/>
      <c r="J99" s="121">
        <f>J129</f>
        <v>0</v>
      </c>
      <c r="L99" s="118"/>
    </row>
    <row r="100" spans="1:47" s="10" customFormat="1" ht="19.899999999999999" customHeight="1">
      <c r="B100" s="122"/>
      <c r="D100" s="123" t="s">
        <v>138</v>
      </c>
      <c r="E100" s="124"/>
      <c r="F100" s="124"/>
      <c r="G100" s="124"/>
      <c r="H100" s="124"/>
      <c r="I100" s="124"/>
      <c r="J100" s="125">
        <f>J130</f>
        <v>0</v>
      </c>
      <c r="L100" s="122"/>
    </row>
    <row r="101" spans="1:47" s="10" customFormat="1" ht="19.899999999999999" customHeight="1">
      <c r="B101" s="122"/>
      <c r="D101" s="123" t="s">
        <v>606</v>
      </c>
      <c r="E101" s="124"/>
      <c r="F101" s="124"/>
      <c r="G101" s="124"/>
      <c r="H101" s="124"/>
      <c r="I101" s="124"/>
      <c r="J101" s="125">
        <f>J209</f>
        <v>0</v>
      </c>
      <c r="L101" s="122"/>
    </row>
    <row r="102" spans="1:47" s="10" customFormat="1" ht="19.899999999999999" customHeight="1">
      <c r="B102" s="122"/>
      <c r="D102" s="123" t="s">
        <v>139</v>
      </c>
      <c r="E102" s="124"/>
      <c r="F102" s="124"/>
      <c r="G102" s="124"/>
      <c r="H102" s="124"/>
      <c r="I102" s="124"/>
      <c r="J102" s="125">
        <f>J211</f>
        <v>0</v>
      </c>
      <c r="L102" s="122"/>
    </row>
    <row r="103" spans="1:47" s="10" customFormat="1" ht="19.899999999999999" customHeight="1">
      <c r="B103" s="122"/>
      <c r="D103" s="123" t="s">
        <v>140</v>
      </c>
      <c r="E103" s="124"/>
      <c r="F103" s="124"/>
      <c r="G103" s="124"/>
      <c r="H103" s="124"/>
      <c r="I103" s="124"/>
      <c r="J103" s="125">
        <f>J214</f>
        <v>0</v>
      </c>
      <c r="L103" s="122"/>
    </row>
    <row r="104" spans="1:47" s="10" customFormat="1" ht="19.899999999999999" customHeight="1">
      <c r="B104" s="122"/>
      <c r="D104" s="123" t="s">
        <v>141</v>
      </c>
      <c r="E104" s="124"/>
      <c r="F104" s="124"/>
      <c r="G104" s="124"/>
      <c r="H104" s="124"/>
      <c r="I104" s="124"/>
      <c r="J104" s="125">
        <f>J249</f>
        <v>0</v>
      </c>
      <c r="L104" s="122"/>
    </row>
    <row r="105" spans="1:47" s="10" customFormat="1" ht="19.899999999999999" customHeight="1">
      <c r="B105" s="122"/>
      <c r="D105" s="123" t="s">
        <v>142</v>
      </c>
      <c r="E105" s="124"/>
      <c r="F105" s="124"/>
      <c r="G105" s="124"/>
      <c r="H105" s="124"/>
      <c r="I105" s="124"/>
      <c r="J105" s="125">
        <f>J271</f>
        <v>0</v>
      </c>
      <c r="L105" s="122"/>
    </row>
    <row r="106" spans="1:47" s="10" customFormat="1" ht="19.899999999999999" customHeight="1">
      <c r="B106" s="122"/>
      <c r="D106" s="123" t="s">
        <v>143</v>
      </c>
      <c r="E106" s="124"/>
      <c r="F106" s="124"/>
      <c r="G106" s="124"/>
      <c r="H106" s="124"/>
      <c r="I106" s="124"/>
      <c r="J106" s="125">
        <f>J284</f>
        <v>0</v>
      </c>
      <c r="L106" s="122"/>
    </row>
    <row r="107" spans="1:47" s="2" customFormat="1" ht="21.75" customHeight="1">
      <c r="A107" s="32"/>
      <c r="B107" s="33"/>
      <c r="C107" s="32"/>
      <c r="D107" s="32"/>
      <c r="E107" s="32"/>
      <c r="F107" s="32"/>
      <c r="G107" s="32"/>
      <c r="H107" s="32"/>
      <c r="I107" s="32"/>
      <c r="J107" s="32"/>
      <c r="K107" s="32"/>
      <c r="L107" s="42"/>
      <c r="S107" s="32"/>
      <c r="T107" s="32"/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</row>
    <row r="108" spans="1:47" s="2" customFormat="1" ht="6.95" customHeight="1">
      <c r="A108" s="32"/>
      <c r="B108" s="47"/>
      <c r="C108" s="48"/>
      <c r="D108" s="48"/>
      <c r="E108" s="48"/>
      <c r="F108" s="48"/>
      <c r="G108" s="48"/>
      <c r="H108" s="48"/>
      <c r="I108" s="48"/>
      <c r="J108" s="48"/>
      <c r="K108" s="48"/>
      <c r="L108" s="42"/>
      <c r="S108" s="32"/>
      <c r="T108" s="32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</row>
    <row r="112" spans="1:47" s="2" customFormat="1" ht="6.95" customHeight="1">
      <c r="A112" s="32"/>
      <c r="B112" s="49"/>
      <c r="C112" s="50"/>
      <c r="D112" s="50"/>
      <c r="E112" s="50"/>
      <c r="F112" s="50"/>
      <c r="G112" s="50"/>
      <c r="H112" s="50"/>
      <c r="I112" s="50"/>
      <c r="J112" s="50"/>
      <c r="K112" s="50"/>
      <c r="L112" s="42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pans="1:63" s="2" customFormat="1" ht="24.95" customHeight="1">
      <c r="A113" s="32"/>
      <c r="B113" s="33"/>
      <c r="C113" s="21" t="s">
        <v>144</v>
      </c>
      <c r="D113" s="32"/>
      <c r="E113" s="32"/>
      <c r="F113" s="32"/>
      <c r="G113" s="32"/>
      <c r="H113" s="32"/>
      <c r="I113" s="32"/>
      <c r="J113" s="32"/>
      <c r="K113" s="32"/>
      <c r="L113" s="42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pans="1:63" s="2" customFormat="1" ht="6.95" customHeight="1">
      <c r="A114" s="32"/>
      <c r="B114" s="33"/>
      <c r="C114" s="32"/>
      <c r="D114" s="32"/>
      <c r="E114" s="32"/>
      <c r="F114" s="32"/>
      <c r="G114" s="32"/>
      <c r="H114" s="32"/>
      <c r="I114" s="32"/>
      <c r="J114" s="32"/>
      <c r="K114" s="32"/>
      <c r="L114" s="42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pans="1:63" s="2" customFormat="1" ht="12" customHeight="1">
      <c r="A115" s="32"/>
      <c r="B115" s="33"/>
      <c r="C115" s="27" t="s">
        <v>16</v>
      </c>
      <c r="D115" s="32"/>
      <c r="E115" s="32"/>
      <c r="F115" s="32"/>
      <c r="G115" s="32"/>
      <c r="H115" s="32"/>
      <c r="I115" s="32"/>
      <c r="J115" s="32"/>
      <c r="K115" s="32"/>
      <c r="L115" s="42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</row>
    <row r="116" spans="1:63" s="2" customFormat="1" ht="16.5" customHeight="1">
      <c r="A116" s="32"/>
      <c r="B116" s="33"/>
      <c r="C116" s="32"/>
      <c r="D116" s="32"/>
      <c r="E116" s="253" t="str">
        <f>E7</f>
        <v>Společný pás pro cyklisty a chodce ul. M.Alše - I.etapa</v>
      </c>
      <c r="F116" s="254"/>
      <c r="G116" s="254"/>
      <c r="H116" s="254"/>
      <c r="I116" s="32"/>
      <c r="J116" s="32"/>
      <c r="K116" s="32"/>
      <c r="L116" s="42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</row>
    <row r="117" spans="1:63" s="1" customFormat="1" ht="12" customHeight="1">
      <c r="B117" s="20"/>
      <c r="C117" s="27" t="s">
        <v>122</v>
      </c>
      <c r="L117" s="20"/>
    </row>
    <row r="118" spans="1:63" s="2" customFormat="1" ht="16.5" customHeight="1">
      <c r="A118" s="32"/>
      <c r="B118" s="33"/>
      <c r="C118" s="32"/>
      <c r="D118" s="32"/>
      <c r="E118" s="253" t="s">
        <v>602</v>
      </c>
      <c r="F118" s="255"/>
      <c r="G118" s="255"/>
      <c r="H118" s="255"/>
      <c r="I118" s="32"/>
      <c r="J118" s="32"/>
      <c r="K118" s="32"/>
      <c r="L118" s="42"/>
      <c r="S118" s="32"/>
      <c r="T118" s="32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</row>
    <row r="119" spans="1:63" s="2" customFormat="1" ht="12" customHeight="1">
      <c r="A119" s="32"/>
      <c r="B119" s="33"/>
      <c r="C119" s="27" t="s">
        <v>128</v>
      </c>
      <c r="D119" s="32"/>
      <c r="E119" s="32"/>
      <c r="F119" s="32"/>
      <c r="G119" s="32"/>
      <c r="H119" s="32"/>
      <c r="I119" s="32"/>
      <c r="J119" s="32"/>
      <c r="K119" s="32"/>
      <c r="L119" s="42"/>
      <c r="S119" s="32"/>
      <c r="T119" s="32"/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</row>
    <row r="120" spans="1:63" s="2" customFormat="1" ht="16.5" customHeight="1">
      <c r="A120" s="32"/>
      <c r="B120" s="33"/>
      <c r="C120" s="32"/>
      <c r="D120" s="32"/>
      <c r="E120" s="210" t="str">
        <f>E11</f>
        <v>003 - SO 101 Společný pás pro cyklisty a chodce</v>
      </c>
      <c r="F120" s="255"/>
      <c r="G120" s="255"/>
      <c r="H120" s="255"/>
      <c r="I120" s="32"/>
      <c r="J120" s="32"/>
      <c r="K120" s="32"/>
      <c r="L120" s="42"/>
      <c r="S120" s="32"/>
      <c r="T120" s="32"/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</row>
    <row r="121" spans="1:63" s="2" customFormat="1" ht="6.95" customHeight="1">
      <c r="A121" s="32"/>
      <c r="B121" s="33"/>
      <c r="C121" s="32"/>
      <c r="D121" s="32"/>
      <c r="E121" s="32"/>
      <c r="F121" s="32"/>
      <c r="G121" s="32"/>
      <c r="H121" s="32"/>
      <c r="I121" s="32"/>
      <c r="J121" s="32"/>
      <c r="K121" s="32"/>
      <c r="L121" s="42"/>
      <c r="S121" s="32"/>
      <c r="T121" s="32"/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</row>
    <row r="122" spans="1:63" s="2" customFormat="1" ht="12" customHeight="1">
      <c r="A122" s="32"/>
      <c r="B122" s="33"/>
      <c r="C122" s="27" t="s">
        <v>20</v>
      </c>
      <c r="D122" s="32"/>
      <c r="E122" s="32"/>
      <c r="F122" s="25" t="str">
        <f>F14</f>
        <v>Valašské Meziříčí</v>
      </c>
      <c r="G122" s="32"/>
      <c r="H122" s="32"/>
      <c r="I122" s="27" t="s">
        <v>22</v>
      </c>
      <c r="J122" s="55" t="str">
        <f>IF(J14="","",J14)</f>
        <v>13. 9. 2021</v>
      </c>
      <c r="K122" s="32"/>
      <c r="L122" s="42"/>
      <c r="S122" s="32"/>
      <c r="T122" s="32"/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</row>
    <row r="123" spans="1:63" s="2" customFormat="1" ht="6.95" customHeight="1">
      <c r="A123" s="32"/>
      <c r="B123" s="33"/>
      <c r="C123" s="32"/>
      <c r="D123" s="32"/>
      <c r="E123" s="32"/>
      <c r="F123" s="32"/>
      <c r="G123" s="32"/>
      <c r="H123" s="32"/>
      <c r="I123" s="32"/>
      <c r="J123" s="32"/>
      <c r="K123" s="32"/>
      <c r="L123" s="42"/>
      <c r="S123" s="32"/>
      <c r="T123" s="32"/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</row>
    <row r="124" spans="1:63" s="2" customFormat="1" ht="15.2" customHeight="1">
      <c r="A124" s="32"/>
      <c r="B124" s="33"/>
      <c r="C124" s="27" t="s">
        <v>24</v>
      </c>
      <c r="D124" s="32"/>
      <c r="E124" s="32"/>
      <c r="F124" s="25" t="str">
        <f>E17</f>
        <v>Město Valašské Meziříčí</v>
      </c>
      <c r="G124" s="32"/>
      <c r="H124" s="32"/>
      <c r="I124" s="27" t="s">
        <v>30</v>
      </c>
      <c r="J124" s="30" t="str">
        <f>E23</f>
        <v>Ing.Pavel Čunek</v>
      </c>
      <c r="K124" s="32"/>
      <c r="L124" s="42"/>
      <c r="S124" s="32"/>
      <c r="T124" s="32"/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</row>
    <row r="125" spans="1:63" s="2" customFormat="1" ht="15.2" customHeight="1">
      <c r="A125" s="32"/>
      <c r="B125" s="33"/>
      <c r="C125" s="27" t="s">
        <v>28</v>
      </c>
      <c r="D125" s="32"/>
      <c r="E125" s="32"/>
      <c r="F125" s="25" t="str">
        <f>IF(E20="","",E20)</f>
        <v>Vyplň údaj</v>
      </c>
      <c r="G125" s="32"/>
      <c r="H125" s="32"/>
      <c r="I125" s="27" t="s">
        <v>33</v>
      </c>
      <c r="J125" s="30" t="str">
        <f>E26</f>
        <v>Fajfrová Irena</v>
      </c>
      <c r="K125" s="32"/>
      <c r="L125" s="42"/>
      <c r="S125" s="32"/>
      <c r="T125" s="32"/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</row>
    <row r="126" spans="1:63" s="2" customFormat="1" ht="10.35" customHeight="1">
      <c r="A126" s="32"/>
      <c r="B126" s="33"/>
      <c r="C126" s="32"/>
      <c r="D126" s="32"/>
      <c r="E126" s="32"/>
      <c r="F126" s="32"/>
      <c r="G126" s="32"/>
      <c r="H126" s="32"/>
      <c r="I126" s="32"/>
      <c r="J126" s="32"/>
      <c r="K126" s="32"/>
      <c r="L126" s="42"/>
      <c r="S126" s="32"/>
      <c r="T126" s="32"/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</row>
    <row r="127" spans="1:63" s="11" customFormat="1" ht="29.25" customHeight="1">
      <c r="A127" s="126"/>
      <c r="B127" s="127"/>
      <c r="C127" s="128" t="s">
        <v>145</v>
      </c>
      <c r="D127" s="129" t="s">
        <v>61</v>
      </c>
      <c r="E127" s="129" t="s">
        <v>57</v>
      </c>
      <c r="F127" s="129" t="s">
        <v>58</v>
      </c>
      <c r="G127" s="129" t="s">
        <v>146</v>
      </c>
      <c r="H127" s="129" t="s">
        <v>147</v>
      </c>
      <c r="I127" s="129" t="s">
        <v>148</v>
      </c>
      <c r="J127" s="129" t="s">
        <v>134</v>
      </c>
      <c r="K127" s="130" t="s">
        <v>149</v>
      </c>
      <c r="L127" s="131"/>
      <c r="M127" s="62" t="s">
        <v>1</v>
      </c>
      <c r="N127" s="63" t="s">
        <v>40</v>
      </c>
      <c r="O127" s="63" t="s">
        <v>150</v>
      </c>
      <c r="P127" s="63" t="s">
        <v>151</v>
      </c>
      <c r="Q127" s="63" t="s">
        <v>152</v>
      </c>
      <c r="R127" s="63" t="s">
        <v>153</v>
      </c>
      <c r="S127" s="63" t="s">
        <v>154</v>
      </c>
      <c r="T127" s="64" t="s">
        <v>155</v>
      </c>
      <c r="U127" s="126"/>
      <c r="V127" s="126"/>
      <c r="W127" s="126"/>
      <c r="X127" s="126"/>
      <c r="Y127" s="126"/>
      <c r="Z127" s="126"/>
      <c r="AA127" s="126"/>
      <c r="AB127" s="126"/>
      <c r="AC127" s="126"/>
      <c r="AD127" s="126"/>
      <c r="AE127" s="126"/>
    </row>
    <row r="128" spans="1:63" s="2" customFormat="1" ht="22.9" customHeight="1">
      <c r="A128" s="32"/>
      <c r="B128" s="33"/>
      <c r="C128" s="69" t="s">
        <v>156</v>
      </c>
      <c r="D128" s="32"/>
      <c r="E128" s="32"/>
      <c r="F128" s="32"/>
      <c r="G128" s="32"/>
      <c r="H128" s="32"/>
      <c r="I128" s="32"/>
      <c r="J128" s="132">
        <f>BK128</f>
        <v>0</v>
      </c>
      <c r="K128" s="32"/>
      <c r="L128" s="33"/>
      <c r="M128" s="65"/>
      <c r="N128" s="56"/>
      <c r="O128" s="66"/>
      <c r="P128" s="133">
        <f>P129</f>
        <v>0</v>
      </c>
      <c r="Q128" s="66"/>
      <c r="R128" s="133">
        <f>R129</f>
        <v>1364.1116543399999</v>
      </c>
      <c r="S128" s="66"/>
      <c r="T128" s="134">
        <f>T129</f>
        <v>598.52466800000002</v>
      </c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  <c r="AT128" s="17" t="s">
        <v>75</v>
      </c>
      <c r="AU128" s="17" t="s">
        <v>136</v>
      </c>
      <c r="BK128" s="135">
        <f>BK129</f>
        <v>0</v>
      </c>
    </row>
    <row r="129" spans="1:65" s="12" customFormat="1" ht="25.9" customHeight="1">
      <c r="B129" s="136"/>
      <c r="D129" s="137" t="s">
        <v>75</v>
      </c>
      <c r="E129" s="138" t="s">
        <v>157</v>
      </c>
      <c r="F129" s="138" t="s">
        <v>158</v>
      </c>
      <c r="I129" s="139"/>
      <c r="J129" s="140">
        <f>BK129</f>
        <v>0</v>
      </c>
      <c r="L129" s="136"/>
      <c r="M129" s="141"/>
      <c r="N129" s="142"/>
      <c r="O129" s="142"/>
      <c r="P129" s="143">
        <f>P130+P209+P211+P214+P249+P271+P284</f>
        <v>0</v>
      </c>
      <c r="Q129" s="142"/>
      <c r="R129" s="143">
        <f>R130+R209+R211+R214+R249+R271+R284</f>
        <v>1364.1116543399999</v>
      </c>
      <c r="S129" s="142"/>
      <c r="T129" s="144">
        <f>T130+T209+T211+T214+T249+T271+T284</f>
        <v>598.52466800000002</v>
      </c>
      <c r="AR129" s="137" t="s">
        <v>83</v>
      </c>
      <c r="AT129" s="145" t="s">
        <v>75</v>
      </c>
      <c r="AU129" s="145" t="s">
        <v>76</v>
      </c>
      <c r="AY129" s="137" t="s">
        <v>159</v>
      </c>
      <c r="BK129" s="146">
        <f>BK130+BK209+BK211+BK214+BK249+BK271+BK284</f>
        <v>0</v>
      </c>
    </row>
    <row r="130" spans="1:65" s="12" customFormat="1" ht="22.9" customHeight="1">
      <c r="B130" s="136"/>
      <c r="D130" s="137" t="s">
        <v>75</v>
      </c>
      <c r="E130" s="147" t="s">
        <v>83</v>
      </c>
      <c r="F130" s="147" t="s">
        <v>160</v>
      </c>
      <c r="I130" s="139"/>
      <c r="J130" s="148">
        <f>BK130</f>
        <v>0</v>
      </c>
      <c r="L130" s="136"/>
      <c r="M130" s="141"/>
      <c r="N130" s="142"/>
      <c r="O130" s="142"/>
      <c r="P130" s="143">
        <f>SUM(P131:P208)</f>
        <v>0</v>
      </c>
      <c r="Q130" s="142"/>
      <c r="R130" s="143">
        <f>SUM(R131:R208)</f>
        <v>1.7977440000000001E-2</v>
      </c>
      <c r="S130" s="142"/>
      <c r="T130" s="144">
        <f>SUM(T131:T208)</f>
        <v>598.52446800000007</v>
      </c>
      <c r="AR130" s="137" t="s">
        <v>83</v>
      </c>
      <c r="AT130" s="145" t="s">
        <v>75</v>
      </c>
      <c r="AU130" s="145" t="s">
        <v>83</v>
      </c>
      <c r="AY130" s="137" t="s">
        <v>159</v>
      </c>
      <c r="BK130" s="146">
        <f>SUM(BK131:BK208)</f>
        <v>0</v>
      </c>
    </row>
    <row r="131" spans="1:65" s="2" customFormat="1" ht="24.2" customHeight="1">
      <c r="A131" s="32"/>
      <c r="B131" s="149"/>
      <c r="C131" s="150" t="s">
        <v>83</v>
      </c>
      <c r="D131" s="150" t="s">
        <v>161</v>
      </c>
      <c r="E131" s="151" t="s">
        <v>607</v>
      </c>
      <c r="F131" s="152" t="s">
        <v>608</v>
      </c>
      <c r="G131" s="153" t="s">
        <v>537</v>
      </c>
      <c r="H131" s="154">
        <v>10</v>
      </c>
      <c r="I131" s="155"/>
      <c r="J131" s="156">
        <f t="shared" ref="J131:J140" si="0">ROUND(I131*H131,2)</f>
        <v>0</v>
      </c>
      <c r="K131" s="152" t="s">
        <v>165</v>
      </c>
      <c r="L131" s="33"/>
      <c r="M131" s="157" t="s">
        <v>1</v>
      </c>
      <c r="N131" s="158" t="s">
        <v>41</v>
      </c>
      <c r="O131" s="58"/>
      <c r="P131" s="159">
        <f t="shared" ref="P131:P140" si="1">O131*H131</f>
        <v>0</v>
      </c>
      <c r="Q131" s="159">
        <v>0</v>
      </c>
      <c r="R131" s="159">
        <f t="shared" ref="R131:R140" si="2">Q131*H131</f>
        <v>0</v>
      </c>
      <c r="S131" s="159">
        <v>0</v>
      </c>
      <c r="T131" s="160">
        <f t="shared" ref="T131:T140" si="3">S131*H131</f>
        <v>0</v>
      </c>
      <c r="U131" s="32"/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  <c r="AR131" s="161" t="s">
        <v>166</v>
      </c>
      <c r="AT131" s="161" t="s">
        <v>161</v>
      </c>
      <c r="AU131" s="161" t="s">
        <v>85</v>
      </c>
      <c r="AY131" s="17" t="s">
        <v>159</v>
      </c>
      <c r="BE131" s="162">
        <f t="shared" ref="BE131:BE140" si="4">IF(N131="základní",J131,0)</f>
        <v>0</v>
      </c>
      <c r="BF131" s="162">
        <f t="shared" ref="BF131:BF140" si="5">IF(N131="snížená",J131,0)</f>
        <v>0</v>
      </c>
      <c r="BG131" s="162">
        <f t="shared" ref="BG131:BG140" si="6">IF(N131="zákl. přenesená",J131,0)</f>
        <v>0</v>
      </c>
      <c r="BH131" s="162">
        <f t="shared" ref="BH131:BH140" si="7">IF(N131="sníž. přenesená",J131,0)</f>
        <v>0</v>
      </c>
      <c r="BI131" s="162">
        <f t="shared" ref="BI131:BI140" si="8">IF(N131="nulová",J131,0)</f>
        <v>0</v>
      </c>
      <c r="BJ131" s="17" t="s">
        <v>83</v>
      </c>
      <c r="BK131" s="162">
        <f t="shared" ref="BK131:BK140" si="9">ROUND(I131*H131,2)</f>
        <v>0</v>
      </c>
      <c r="BL131" s="17" t="s">
        <v>166</v>
      </c>
      <c r="BM131" s="161" t="s">
        <v>609</v>
      </c>
    </row>
    <row r="132" spans="1:65" s="2" customFormat="1" ht="24.2" customHeight="1">
      <c r="A132" s="32"/>
      <c r="B132" s="149"/>
      <c r="C132" s="150" t="s">
        <v>85</v>
      </c>
      <c r="D132" s="150" t="s">
        <v>161</v>
      </c>
      <c r="E132" s="151" t="s">
        <v>610</v>
      </c>
      <c r="F132" s="152" t="s">
        <v>611</v>
      </c>
      <c r="G132" s="153" t="s">
        <v>537</v>
      </c>
      <c r="H132" s="154">
        <v>4</v>
      </c>
      <c r="I132" s="155"/>
      <c r="J132" s="156">
        <f t="shared" si="0"/>
        <v>0</v>
      </c>
      <c r="K132" s="152" t="s">
        <v>165</v>
      </c>
      <c r="L132" s="33"/>
      <c r="M132" s="157" t="s">
        <v>1</v>
      </c>
      <c r="N132" s="158" t="s">
        <v>41</v>
      </c>
      <c r="O132" s="58"/>
      <c r="P132" s="159">
        <f t="shared" si="1"/>
        <v>0</v>
      </c>
      <c r="Q132" s="159">
        <v>0</v>
      </c>
      <c r="R132" s="159">
        <f t="shared" si="2"/>
        <v>0</v>
      </c>
      <c r="S132" s="159">
        <v>0</v>
      </c>
      <c r="T132" s="160">
        <f t="shared" si="3"/>
        <v>0</v>
      </c>
      <c r="U132" s="32"/>
      <c r="V132" s="32"/>
      <c r="W132" s="32"/>
      <c r="X132" s="32"/>
      <c r="Y132" s="32"/>
      <c r="Z132" s="32"/>
      <c r="AA132" s="32"/>
      <c r="AB132" s="32"/>
      <c r="AC132" s="32"/>
      <c r="AD132" s="32"/>
      <c r="AE132" s="32"/>
      <c r="AR132" s="161" t="s">
        <v>166</v>
      </c>
      <c r="AT132" s="161" t="s">
        <v>161</v>
      </c>
      <c r="AU132" s="161" t="s">
        <v>85</v>
      </c>
      <c r="AY132" s="17" t="s">
        <v>159</v>
      </c>
      <c r="BE132" s="162">
        <f t="shared" si="4"/>
        <v>0</v>
      </c>
      <c r="BF132" s="162">
        <f t="shared" si="5"/>
        <v>0</v>
      </c>
      <c r="BG132" s="162">
        <f t="shared" si="6"/>
        <v>0</v>
      </c>
      <c r="BH132" s="162">
        <f t="shared" si="7"/>
        <v>0</v>
      </c>
      <c r="BI132" s="162">
        <f t="shared" si="8"/>
        <v>0</v>
      </c>
      <c r="BJ132" s="17" t="s">
        <v>83</v>
      </c>
      <c r="BK132" s="162">
        <f t="shared" si="9"/>
        <v>0</v>
      </c>
      <c r="BL132" s="17" t="s">
        <v>166</v>
      </c>
      <c r="BM132" s="161" t="s">
        <v>612</v>
      </c>
    </row>
    <row r="133" spans="1:65" s="2" customFormat="1" ht="16.5" customHeight="1">
      <c r="A133" s="32"/>
      <c r="B133" s="149"/>
      <c r="C133" s="150" t="s">
        <v>173</v>
      </c>
      <c r="D133" s="150" t="s">
        <v>161</v>
      </c>
      <c r="E133" s="151" t="s">
        <v>613</v>
      </c>
      <c r="F133" s="152" t="s">
        <v>614</v>
      </c>
      <c r="G133" s="153" t="s">
        <v>537</v>
      </c>
      <c r="H133" s="154">
        <v>14</v>
      </c>
      <c r="I133" s="155"/>
      <c r="J133" s="156">
        <f t="shared" si="0"/>
        <v>0</v>
      </c>
      <c r="K133" s="152" t="s">
        <v>165</v>
      </c>
      <c r="L133" s="33"/>
      <c r="M133" s="157" t="s">
        <v>1</v>
      </c>
      <c r="N133" s="158" t="s">
        <v>41</v>
      </c>
      <c r="O133" s="58"/>
      <c r="P133" s="159">
        <f t="shared" si="1"/>
        <v>0</v>
      </c>
      <c r="Q133" s="159">
        <v>0</v>
      </c>
      <c r="R133" s="159">
        <f t="shared" si="2"/>
        <v>0</v>
      </c>
      <c r="S133" s="159">
        <v>0</v>
      </c>
      <c r="T133" s="160">
        <f t="shared" si="3"/>
        <v>0</v>
      </c>
      <c r="U133" s="32"/>
      <c r="V133" s="32"/>
      <c r="W133" s="32"/>
      <c r="X133" s="32"/>
      <c r="Y133" s="32"/>
      <c r="Z133" s="32"/>
      <c r="AA133" s="32"/>
      <c r="AB133" s="32"/>
      <c r="AC133" s="32"/>
      <c r="AD133" s="32"/>
      <c r="AE133" s="32"/>
      <c r="AR133" s="161" t="s">
        <v>166</v>
      </c>
      <c r="AT133" s="161" t="s">
        <v>161</v>
      </c>
      <c r="AU133" s="161" t="s">
        <v>85</v>
      </c>
      <c r="AY133" s="17" t="s">
        <v>159</v>
      </c>
      <c r="BE133" s="162">
        <f t="shared" si="4"/>
        <v>0</v>
      </c>
      <c r="BF133" s="162">
        <f t="shared" si="5"/>
        <v>0</v>
      </c>
      <c r="BG133" s="162">
        <f t="shared" si="6"/>
        <v>0</v>
      </c>
      <c r="BH133" s="162">
        <f t="shared" si="7"/>
        <v>0</v>
      </c>
      <c r="BI133" s="162">
        <f t="shared" si="8"/>
        <v>0</v>
      </c>
      <c r="BJ133" s="17" t="s">
        <v>83</v>
      </c>
      <c r="BK133" s="162">
        <f t="shared" si="9"/>
        <v>0</v>
      </c>
      <c r="BL133" s="17" t="s">
        <v>166</v>
      </c>
      <c r="BM133" s="161" t="s">
        <v>615</v>
      </c>
    </row>
    <row r="134" spans="1:65" s="2" customFormat="1" ht="16.5" customHeight="1">
      <c r="A134" s="32"/>
      <c r="B134" s="149"/>
      <c r="C134" s="150" t="s">
        <v>166</v>
      </c>
      <c r="D134" s="150" t="s">
        <v>161</v>
      </c>
      <c r="E134" s="151" t="s">
        <v>616</v>
      </c>
      <c r="F134" s="152" t="s">
        <v>617</v>
      </c>
      <c r="G134" s="153" t="s">
        <v>537</v>
      </c>
      <c r="H134" s="154">
        <v>14</v>
      </c>
      <c r="I134" s="155"/>
      <c r="J134" s="156">
        <f t="shared" si="0"/>
        <v>0</v>
      </c>
      <c r="K134" s="152" t="s">
        <v>165</v>
      </c>
      <c r="L134" s="33"/>
      <c r="M134" s="157" t="s">
        <v>1</v>
      </c>
      <c r="N134" s="158" t="s">
        <v>41</v>
      </c>
      <c r="O134" s="58"/>
      <c r="P134" s="159">
        <f t="shared" si="1"/>
        <v>0</v>
      </c>
      <c r="Q134" s="159">
        <v>0</v>
      </c>
      <c r="R134" s="159">
        <f t="shared" si="2"/>
        <v>0</v>
      </c>
      <c r="S134" s="159">
        <v>0</v>
      </c>
      <c r="T134" s="160">
        <f t="shared" si="3"/>
        <v>0</v>
      </c>
      <c r="U134" s="32"/>
      <c r="V134" s="32"/>
      <c r="W134" s="32"/>
      <c r="X134" s="32"/>
      <c r="Y134" s="32"/>
      <c r="Z134" s="32"/>
      <c r="AA134" s="32"/>
      <c r="AB134" s="32"/>
      <c r="AC134" s="32"/>
      <c r="AD134" s="32"/>
      <c r="AE134" s="32"/>
      <c r="AR134" s="161" t="s">
        <v>166</v>
      </c>
      <c r="AT134" s="161" t="s">
        <v>161</v>
      </c>
      <c r="AU134" s="161" t="s">
        <v>85</v>
      </c>
      <c r="AY134" s="17" t="s">
        <v>159</v>
      </c>
      <c r="BE134" s="162">
        <f t="shared" si="4"/>
        <v>0</v>
      </c>
      <c r="BF134" s="162">
        <f t="shared" si="5"/>
        <v>0</v>
      </c>
      <c r="BG134" s="162">
        <f t="shared" si="6"/>
        <v>0</v>
      </c>
      <c r="BH134" s="162">
        <f t="shared" si="7"/>
        <v>0</v>
      </c>
      <c r="BI134" s="162">
        <f t="shared" si="8"/>
        <v>0</v>
      </c>
      <c r="BJ134" s="17" t="s">
        <v>83</v>
      </c>
      <c r="BK134" s="162">
        <f t="shared" si="9"/>
        <v>0</v>
      </c>
      <c r="BL134" s="17" t="s">
        <v>166</v>
      </c>
      <c r="BM134" s="161" t="s">
        <v>618</v>
      </c>
    </row>
    <row r="135" spans="1:65" s="2" customFormat="1" ht="16.5" customHeight="1">
      <c r="A135" s="32"/>
      <c r="B135" s="149"/>
      <c r="C135" s="150" t="s">
        <v>182</v>
      </c>
      <c r="D135" s="150" t="s">
        <v>161</v>
      </c>
      <c r="E135" s="151" t="s">
        <v>619</v>
      </c>
      <c r="F135" s="152" t="s">
        <v>620</v>
      </c>
      <c r="G135" s="153" t="s">
        <v>537</v>
      </c>
      <c r="H135" s="154">
        <v>14</v>
      </c>
      <c r="I135" s="155"/>
      <c r="J135" s="156">
        <f t="shared" si="0"/>
        <v>0</v>
      </c>
      <c r="K135" s="152" t="s">
        <v>165</v>
      </c>
      <c r="L135" s="33"/>
      <c r="M135" s="157" t="s">
        <v>1</v>
      </c>
      <c r="N135" s="158" t="s">
        <v>41</v>
      </c>
      <c r="O135" s="58"/>
      <c r="P135" s="159">
        <f t="shared" si="1"/>
        <v>0</v>
      </c>
      <c r="Q135" s="159">
        <v>9.0000000000000006E-5</v>
      </c>
      <c r="R135" s="159">
        <f t="shared" si="2"/>
        <v>1.2600000000000001E-3</v>
      </c>
      <c r="S135" s="159">
        <v>0</v>
      </c>
      <c r="T135" s="160">
        <f t="shared" si="3"/>
        <v>0</v>
      </c>
      <c r="U135" s="32"/>
      <c r="V135" s="32"/>
      <c r="W135" s="32"/>
      <c r="X135" s="32"/>
      <c r="Y135" s="32"/>
      <c r="Z135" s="32"/>
      <c r="AA135" s="32"/>
      <c r="AB135" s="32"/>
      <c r="AC135" s="32"/>
      <c r="AD135" s="32"/>
      <c r="AE135" s="32"/>
      <c r="AR135" s="161" t="s">
        <v>166</v>
      </c>
      <c r="AT135" s="161" t="s">
        <v>161</v>
      </c>
      <c r="AU135" s="161" t="s">
        <v>85</v>
      </c>
      <c r="AY135" s="17" t="s">
        <v>159</v>
      </c>
      <c r="BE135" s="162">
        <f t="shared" si="4"/>
        <v>0</v>
      </c>
      <c r="BF135" s="162">
        <f t="shared" si="5"/>
        <v>0</v>
      </c>
      <c r="BG135" s="162">
        <f t="shared" si="6"/>
        <v>0</v>
      </c>
      <c r="BH135" s="162">
        <f t="shared" si="7"/>
        <v>0</v>
      </c>
      <c r="BI135" s="162">
        <f t="shared" si="8"/>
        <v>0</v>
      </c>
      <c r="BJ135" s="17" t="s">
        <v>83</v>
      </c>
      <c r="BK135" s="162">
        <f t="shared" si="9"/>
        <v>0</v>
      </c>
      <c r="BL135" s="17" t="s">
        <v>166</v>
      </c>
      <c r="BM135" s="161" t="s">
        <v>621</v>
      </c>
    </row>
    <row r="136" spans="1:65" s="2" customFormat="1" ht="24.2" customHeight="1">
      <c r="A136" s="32"/>
      <c r="B136" s="149"/>
      <c r="C136" s="150" t="s">
        <v>186</v>
      </c>
      <c r="D136" s="150" t="s">
        <v>161</v>
      </c>
      <c r="E136" s="151" t="s">
        <v>622</v>
      </c>
      <c r="F136" s="152" t="s">
        <v>623</v>
      </c>
      <c r="G136" s="153" t="s">
        <v>164</v>
      </c>
      <c r="H136" s="154">
        <v>215</v>
      </c>
      <c r="I136" s="155"/>
      <c r="J136" s="156">
        <f t="shared" si="0"/>
        <v>0</v>
      </c>
      <c r="K136" s="152" t="s">
        <v>165</v>
      </c>
      <c r="L136" s="33"/>
      <c r="M136" s="157" t="s">
        <v>1</v>
      </c>
      <c r="N136" s="158" t="s">
        <v>41</v>
      </c>
      <c r="O136" s="58"/>
      <c r="P136" s="159">
        <f t="shared" si="1"/>
        <v>0</v>
      </c>
      <c r="Q136" s="159">
        <v>0</v>
      </c>
      <c r="R136" s="159">
        <f t="shared" si="2"/>
        <v>0</v>
      </c>
      <c r="S136" s="159">
        <v>0.40799999999999997</v>
      </c>
      <c r="T136" s="160">
        <f t="shared" si="3"/>
        <v>87.72</v>
      </c>
      <c r="U136" s="32"/>
      <c r="V136" s="32"/>
      <c r="W136" s="32"/>
      <c r="X136" s="32"/>
      <c r="Y136" s="32"/>
      <c r="Z136" s="32"/>
      <c r="AA136" s="32"/>
      <c r="AB136" s="32"/>
      <c r="AC136" s="32"/>
      <c r="AD136" s="32"/>
      <c r="AE136" s="32"/>
      <c r="AR136" s="161" t="s">
        <v>166</v>
      </c>
      <c r="AT136" s="161" t="s">
        <v>161</v>
      </c>
      <c r="AU136" s="161" t="s">
        <v>85</v>
      </c>
      <c r="AY136" s="17" t="s">
        <v>159</v>
      </c>
      <c r="BE136" s="162">
        <f t="shared" si="4"/>
        <v>0</v>
      </c>
      <c r="BF136" s="162">
        <f t="shared" si="5"/>
        <v>0</v>
      </c>
      <c r="BG136" s="162">
        <f t="shared" si="6"/>
        <v>0</v>
      </c>
      <c r="BH136" s="162">
        <f t="shared" si="7"/>
        <v>0</v>
      </c>
      <c r="BI136" s="162">
        <f t="shared" si="8"/>
        <v>0</v>
      </c>
      <c r="BJ136" s="17" t="s">
        <v>83</v>
      </c>
      <c r="BK136" s="162">
        <f t="shared" si="9"/>
        <v>0</v>
      </c>
      <c r="BL136" s="17" t="s">
        <v>166</v>
      </c>
      <c r="BM136" s="161" t="s">
        <v>624</v>
      </c>
    </row>
    <row r="137" spans="1:65" s="2" customFormat="1" ht="33" customHeight="1">
      <c r="A137" s="32"/>
      <c r="B137" s="149"/>
      <c r="C137" s="150" t="s">
        <v>191</v>
      </c>
      <c r="D137" s="150" t="s">
        <v>161</v>
      </c>
      <c r="E137" s="151" t="s">
        <v>162</v>
      </c>
      <c r="F137" s="152" t="s">
        <v>163</v>
      </c>
      <c r="G137" s="153" t="s">
        <v>164</v>
      </c>
      <c r="H137" s="154">
        <v>120</v>
      </c>
      <c r="I137" s="155"/>
      <c r="J137" s="156">
        <f t="shared" si="0"/>
        <v>0</v>
      </c>
      <c r="K137" s="152" t="s">
        <v>165</v>
      </c>
      <c r="L137" s="33"/>
      <c r="M137" s="157" t="s">
        <v>1</v>
      </c>
      <c r="N137" s="158" t="s">
        <v>41</v>
      </c>
      <c r="O137" s="58"/>
      <c r="P137" s="159">
        <f t="shared" si="1"/>
        <v>0</v>
      </c>
      <c r="Q137" s="159">
        <v>0</v>
      </c>
      <c r="R137" s="159">
        <f t="shared" si="2"/>
        <v>0</v>
      </c>
      <c r="S137" s="159">
        <v>0.29499999999999998</v>
      </c>
      <c r="T137" s="160">
        <f t="shared" si="3"/>
        <v>35.4</v>
      </c>
      <c r="U137" s="32"/>
      <c r="V137" s="32"/>
      <c r="W137" s="32"/>
      <c r="X137" s="32"/>
      <c r="Y137" s="32"/>
      <c r="Z137" s="32"/>
      <c r="AA137" s="32"/>
      <c r="AB137" s="32"/>
      <c r="AC137" s="32"/>
      <c r="AD137" s="32"/>
      <c r="AE137" s="32"/>
      <c r="AR137" s="161" t="s">
        <v>166</v>
      </c>
      <c r="AT137" s="161" t="s">
        <v>161</v>
      </c>
      <c r="AU137" s="161" t="s">
        <v>85</v>
      </c>
      <c r="AY137" s="17" t="s">
        <v>159</v>
      </c>
      <c r="BE137" s="162">
        <f t="shared" si="4"/>
        <v>0</v>
      </c>
      <c r="BF137" s="162">
        <f t="shared" si="5"/>
        <v>0</v>
      </c>
      <c r="BG137" s="162">
        <f t="shared" si="6"/>
        <v>0</v>
      </c>
      <c r="BH137" s="162">
        <f t="shared" si="7"/>
        <v>0</v>
      </c>
      <c r="BI137" s="162">
        <f t="shared" si="8"/>
        <v>0</v>
      </c>
      <c r="BJ137" s="17" t="s">
        <v>83</v>
      </c>
      <c r="BK137" s="162">
        <f t="shared" si="9"/>
        <v>0</v>
      </c>
      <c r="BL137" s="17" t="s">
        <v>166</v>
      </c>
      <c r="BM137" s="161" t="s">
        <v>625</v>
      </c>
    </row>
    <row r="138" spans="1:65" s="2" customFormat="1" ht="24.2" customHeight="1">
      <c r="A138" s="32"/>
      <c r="B138" s="149"/>
      <c r="C138" s="150" t="s">
        <v>197</v>
      </c>
      <c r="D138" s="150" t="s">
        <v>161</v>
      </c>
      <c r="E138" s="151" t="s">
        <v>168</v>
      </c>
      <c r="F138" s="152" t="s">
        <v>169</v>
      </c>
      <c r="G138" s="153" t="s">
        <v>164</v>
      </c>
      <c r="H138" s="154">
        <v>120</v>
      </c>
      <c r="I138" s="155"/>
      <c r="J138" s="156">
        <f t="shared" si="0"/>
        <v>0</v>
      </c>
      <c r="K138" s="152" t="s">
        <v>165</v>
      </c>
      <c r="L138" s="33"/>
      <c r="M138" s="157" t="s">
        <v>1</v>
      </c>
      <c r="N138" s="158" t="s">
        <v>41</v>
      </c>
      <c r="O138" s="58"/>
      <c r="P138" s="159">
        <f t="shared" si="1"/>
        <v>0</v>
      </c>
      <c r="Q138" s="159">
        <v>0</v>
      </c>
      <c r="R138" s="159">
        <f t="shared" si="2"/>
        <v>0</v>
      </c>
      <c r="S138" s="159">
        <v>0.5</v>
      </c>
      <c r="T138" s="160">
        <f t="shared" si="3"/>
        <v>60</v>
      </c>
      <c r="U138" s="32"/>
      <c r="V138" s="32"/>
      <c r="W138" s="32"/>
      <c r="X138" s="32"/>
      <c r="Y138" s="32"/>
      <c r="Z138" s="32"/>
      <c r="AA138" s="32"/>
      <c r="AB138" s="32"/>
      <c r="AC138" s="32"/>
      <c r="AD138" s="32"/>
      <c r="AE138" s="32"/>
      <c r="AR138" s="161" t="s">
        <v>166</v>
      </c>
      <c r="AT138" s="161" t="s">
        <v>161</v>
      </c>
      <c r="AU138" s="161" t="s">
        <v>85</v>
      </c>
      <c r="AY138" s="17" t="s">
        <v>159</v>
      </c>
      <c r="BE138" s="162">
        <f t="shared" si="4"/>
        <v>0</v>
      </c>
      <c r="BF138" s="162">
        <f t="shared" si="5"/>
        <v>0</v>
      </c>
      <c r="BG138" s="162">
        <f t="shared" si="6"/>
        <v>0</v>
      </c>
      <c r="BH138" s="162">
        <f t="shared" si="7"/>
        <v>0</v>
      </c>
      <c r="BI138" s="162">
        <f t="shared" si="8"/>
        <v>0</v>
      </c>
      <c r="BJ138" s="17" t="s">
        <v>83</v>
      </c>
      <c r="BK138" s="162">
        <f t="shared" si="9"/>
        <v>0</v>
      </c>
      <c r="BL138" s="17" t="s">
        <v>166</v>
      </c>
      <c r="BM138" s="161" t="s">
        <v>626</v>
      </c>
    </row>
    <row r="139" spans="1:65" s="2" customFormat="1" ht="24.2" customHeight="1">
      <c r="A139" s="32"/>
      <c r="B139" s="149"/>
      <c r="C139" s="150" t="s">
        <v>203</v>
      </c>
      <c r="D139" s="150" t="s">
        <v>161</v>
      </c>
      <c r="E139" s="151" t="s">
        <v>174</v>
      </c>
      <c r="F139" s="152" t="s">
        <v>175</v>
      </c>
      <c r="G139" s="153" t="s">
        <v>164</v>
      </c>
      <c r="H139" s="154">
        <v>53.286000000000001</v>
      </c>
      <c r="I139" s="155"/>
      <c r="J139" s="156">
        <f t="shared" si="0"/>
        <v>0</v>
      </c>
      <c r="K139" s="152" t="s">
        <v>165</v>
      </c>
      <c r="L139" s="33"/>
      <c r="M139" s="157" t="s">
        <v>1</v>
      </c>
      <c r="N139" s="158" t="s">
        <v>41</v>
      </c>
      <c r="O139" s="58"/>
      <c r="P139" s="159">
        <f t="shared" si="1"/>
        <v>0</v>
      </c>
      <c r="Q139" s="159">
        <v>0</v>
      </c>
      <c r="R139" s="159">
        <f t="shared" si="2"/>
        <v>0</v>
      </c>
      <c r="S139" s="159">
        <v>0.28999999999999998</v>
      </c>
      <c r="T139" s="160">
        <f t="shared" si="3"/>
        <v>15.45294</v>
      </c>
      <c r="U139" s="32"/>
      <c r="V139" s="32"/>
      <c r="W139" s="32"/>
      <c r="X139" s="32"/>
      <c r="Y139" s="32"/>
      <c r="Z139" s="32"/>
      <c r="AA139" s="32"/>
      <c r="AB139" s="32"/>
      <c r="AC139" s="32"/>
      <c r="AD139" s="32"/>
      <c r="AE139" s="32"/>
      <c r="AR139" s="161" t="s">
        <v>166</v>
      </c>
      <c r="AT139" s="161" t="s">
        <v>161</v>
      </c>
      <c r="AU139" s="161" t="s">
        <v>85</v>
      </c>
      <c r="AY139" s="17" t="s">
        <v>159</v>
      </c>
      <c r="BE139" s="162">
        <f t="shared" si="4"/>
        <v>0</v>
      </c>
      <c r="BF139" s="162">
        <f t="shared" si="5"/>
        <v>0</v>
      </c>
      <c r="BG139" s="162">
        <f t="shared" si="6"/>
        <v>0</v>
      </c>
      <c r="BH139" s="162">
        <f t="shared" si="7"/>
        <v>0</v>
      </c>
      <c r="BI139" s="162">
        <f t="shared" si="8"/>
        <v>0</v>
      </c>
      <c r="BJ139" s="17" t="s">
        <v>83</v>
      </c>
      <c r="BK139" s="162">
        <f t="shared" si="9"/>
        <v>0</v>
      </c>
      <c r="BL139" s="17" t="s">
        <v>166</v>
      </c>
      <c r="BM139" s="161" t="s">
        <v>627</v>
      </c>
    </row>
    <row r="140" spans="1:65" s="2" customFormat="1" ht="24.2" customHeight="1">
      <c r="A140" s="32"/>
      <c r="B140" s="149"/>
      <c r="C140" s="150" t="s">
        <v>211</v>
      </c>
      <c r="D140" s="150" t="s">
        <v>161</v>
      </c>
      <c r="E140" s="151" t="s">
        <v>177</v>
      </c>
      <c r="F140" s="152" t="s">
        <v>178</v>
      </c>
      <c r="G140" s="153" t="s">
        <v>164</v>
      </c>
      <c r="H140" s="154">
        <v>53.286000000000001</v>
      </c>
      <c r="I140" s="155"/>
      <c r="J140" s="156">
        <f t="shared" si="0"/>
        <v>0</v>
      </c>
      <c r="K140" s="152" t="s">
        <v>165</v>
      </c>
      <c r="L140" s="33"/>
      <c r="M140" s="157" t="s">
        <v>1</v>
      </c>
      <c r="N140" s="158" t="s">
        <v>41</v>
      </c>
      <c r="O140" s="58"/>
      <c r="P140" s="159">
        <f t="shared" si="1"/>
        <v>0</v>
      </c>
      <c r="Q140" s="159">
        <v>0</v>
      </c>
      <c r="R140" s="159">
        <f t="shared" si="2"/>
        <v>0</v>
      </c>
      <c r="S140" s="159">
        <v>0.22</v>
      </c>
      <c r="T140" s="160">
        <f t="shared" si="3"/>
        <v>11.72292</v>
      </c>
      <c r="U140" s="32"/>
      <c r="V140" s="32"/>
      <c r="W140" s="32"/>
      <c r="X140" s="32"/>
      <c r="Y140" s="32"/>
      <c r="Z140" s="32"/>
      <c r="AA140" s="32"/>
      <c r="AB140" s="32"/>
      <c r="AC140" s="32"/>
      <c r="AD140" s="32"/>
      <c r="AE140" s="32"/>
      <c r="AR140" s="161" t="s">
        <v>166</v>
      </c>
      <c r="AT140" s="161" t="s">
        <v>161</v>
      </c>
      <c r="AU140" s="161" t="s">
        <v>85</v>
      </c>
      <c r="AY140" s="17" t="s">
        <v>159</v>
      </c>
      <c r="BE140" s="162">
        <f t="shared" si="4"/>
        <v>0</v>
      </c>
      <c r="BF140" s="162">
        <f t="shared" si="5"/>
        <v>0</v>
      </c>
      <c r="BG140" s="162">
        <f t="shared" si="6"/>
        <v>0</v>
      </c>
      <c r="BH140" s="162">
        <f t="shared" si="7"/>
        <v>0</v>
      </c>
      <c r="BI140" s="162">
        <f t="shared" si="8"/>
        <v>0</v>
      </c>
      <c r="BJ140" s="17" t="s">
        <v>83</v>
      </c>
      <c r="BK140" s="162">
        <f t="shared" si="9"/>
        <v>0</v>
      </c>
      <c r="BL140" s="17" t="s">
        <v>166</v>
      </c>
      <c r="BM140" s="161" t="s">
        <v>628</v>
      </c>
    </row>
    <row r="141" spans="1:65" s="14" customFormat="1" ht="11.25">
      <c r="B141" s="172"/>
      <c r="D141" s="164" t="s">
        <v>171</v>
      </c>
      <c r="E141" s="173" t="s">
        <v>1</v>
      </c>
      <c r="F141" s="174" t="s">
        <v>180</v>
      </c>
      <c r="H141" s="173" t="s">
        <v>1</v>
      </c>
      <c r="I141" s="175"/>
      <c r="L141" s="172"/>
      <c r="M141" s="176"/>
      <c r="N141" s="177"/>
      <c r="O141" s="177"/>
      <c r="P141" s="177"/>
      <c r="Q141" s="177"/>
      <c r="R141" s="177"/>
      <c r="S141" s="177"/>
      <c r="T141" s="178"/>
      <c r="AT141" s="173" t="s">
        <v>171</v>
      </c>
      <c r="AU141" s="173" t="s">
        <v>85</v>
      </c>
      <c r="AV141" s="14" t="s">
        <v>83</v>
      </c>
      <c r="AW141" s="14" t="s">
        <v>32</v>
      </c>
      <c r="AX141" s="14" t="s">
        <v>76</v>
      </c>
      <c r="AY141" s="173" t="s">
        <v>159</v>
      </c>
    </row>
    <row r="142" spans="1:65" s="13" customFormat="1" ht="11.25">
      <c r="B142" s="163"/>
      <c r="D142" s="164" t="s">
        <v>171</v>
      </c>
      <c r="E142" s="165" t="s">
        <v>1</v>
      </c>
      <c r="F142" s="166" t="s">
        <v>629</v>
      </c>
      <c r="H142" s="167">
        <v>53.286000000000001</v>
      </c>
      <c r="I142" s="168"/>
      <c r="L142" s="163"/>
      <c r="M142" s="169"/>
      <c r="N142" s="170"/>
      <c r="O142" s="170"/>
      <c r="P142" s="170"/>
      <c r="Q142" s="170"/>
      <c r="R142" s="170"/>
      <c r="S142" s="170"/>
      <c r="T142" s="171"/>
      <c r="AT142" s="165" t="s">
        <v>171</v>
      </c>
      <c r="AU142" s="165" t="s">
        <v>85</v>
      </c>
      <c r="AV142" s="13" t="s">
        <v>85</v>
      </c>
      <c r="AW142" s="13" t="s">
        <v>32</v>
      </c>
      <c r="AX142" s="13" t="s">
        <v>83</v>
      </c>
      <c r="AY142" s="165" t="s">
        <v>159</v>
      </c>
    </row>
    <row r="143" spans="1:65" s="2" customFormat="1" ht="24.2" customHeight="1">
      <c r="A143" s="32"/>
      <c r="B143" s="149"/>
      <c r="C143" s="150" t="s">
        <v>218</v>
      </c>
      <c r="D143" s="150" t="s">
        <v>161</v>
      </c>
      <c r="E143" s="151" t="s">
        <v>630</v>
      </c>
      <c r="F143" s="152" t="s">
        <v>631</v>
      </c>
      <c r="G143" s="153" t="s">
        <v>164</v>
      </c>
      <c r="H143" s="154">
        <v>493</v>
      </c>
      <c r="I143" s="155"/>
      <c r="J143" s="156">
        <f>ROUND(I143*H143,2)</f>
        <v>0</v>
      </c>
      <c r="K143" s="152" t="s">
        <v>165</v>
      </c>
      <c r="L143" s="33"/>
      <c r="M143" s="157" t="s">
        <v>1</v>
      </c>
      <c r="N143" s="158" t="s">
        <v>41</v>
      </c>
      <c r="O143" s="58"/>
      <c r="P143" s="159">
        <f>O143*H143</f>
        <v>0</v>
      </c>
      <c r="Q143" s="159">
        <v>0</v>
      </c>
      <c r="R143" s="159">
        <f>Q143*H143</f>
        <v>0</v>
      </c>
      <c r="S143" s="159">
        <v>0.44</v>
      </c>
      <c r="T143" s="160">
        <f>S143*H143</f>
        <v>216.92</v>
      </c>
      <c r="U143" s="32"/>
      <c r="V143" s="32"/>
      <c r="W143" s="32"/>
      <c r="X143" s="32"/>
      <c r="Y143" s="32"/>
      <c r="Z143" s="32"/>
      <c r="AA143" s="32"/>
      <c r="AB143" s="32"/>
      <c r="AC143" s="32"/>
      <c r="AD143" s="32"/>
      <c r="AE143" s="32"/>
      <c r="AR143" s="161" t="s">
        <v>166</v>
      </c>
      <c r="AT143" s="161" t="s">
        <v>161</v>
      </c>
      <c r="AU143" s="161" t="s">
        <v>85</v>
      </c>
      <c r="AY143" s="17" t="s">
        <v>159</v>
      </c>
      <c r="BE143" s="162">
        <f>IF(N143="základní",J143,0)</f>
        <v>0</v>
      </c>
      <c r="BF143" s="162">
        <f>IF(N143="snížená",J143,0)</f>
        <v>0</v>
      </c>
      <c r="BG143" s="162">
        <f>IF(N143="zákl. přenesená",J143,0)</f>
        <v>0</v>
      </c>
      <c r="BH143" s="162">
        <f>IF(N143="sníž. přenesená",J143,0)</f>
        <v>0</v>
      </c>
      <c r="BI143" s="162">
        <f>IF(N143="nulová",J143,0)</f>
        <v>0</v>
      </c>
      <c r="BJ143" s="17" t="s">
        <v>83</v>
      </c>
      <c r="BK143" s="162">
        <f>ROUND(I143*H143,2)</f>
        <v>0</v>
      </c>
      <c r="BL143" s="17" t="s">
        <v>166</v>
      </c>
      <c r="BM143" s="161" t="s">
        <v>632</v>
      </c>
    </row>
    <row r="144" spans="1:65" s="2" customFormat="1" ht="24.2" customHeight="1">
      <c r="A144" s="32"/>
      <c r="B144" s="149"/>
      <c r="C144" s="150" t="s">
        <v>223</v>
      </c>
      <c r="D144" s="150" t="s">
        <v>161</v>
      </c>
      <c r="E144" s="151" t="s">
        <v>633</v>
      </c>
      <c r="F144" s="152" t="s">
        <v>634</v>
      </c>
      <c r="G144" s="153" t="s">
        <v>164</v>
      </c>
      <c r="H144" s="154">
        <v>493</v>
      </c>
      <c r="I144" s="155"/>
      <c r="J144" s="156">
        <f>ROUND(I144*H144,2)</f>
        <v>0</v>
      </c>
      <c r="K144" s="152" t="s">
        <v>165</v>
      </c>
      <c r="L144" s="33"/>
      <c r="M144" s="157" t="s">
        <v>1</v>
      </c>
      <c r="N144" s="158" t="s">
        <v>41</v>
      </c>
      <c r="O144" s="58"/>
      <c r="P144" s="159">
        <f>O144*H144</f>
        <v>0</v>
      </c>
      <c r="Q144" s="159">
        <v>0</v>
      </c>
      <c r="R144" s="159">
        <f>Q144*H144</f>
        <v>0</v>
      </c>
      <c r="S144" s="159">
        <v>0.316</v>
      </c>
      <c r="T144" s="160">
        <f>S144*H144</f>
        <v>155.78800000000001</v>
      </c>
      <c r="U144" s="32"/>
      <c r="V144" s="32"/>
      <c r="W144" s="32"/>
      <c r="X144" s="32"/>
      <c r="Y144" s="32"/>
      <c r="Z144" s="32"/>
      <c r="AA144" s="32"/>
      <c r="AB144" s="32"/>
      <c r="AC144" s="32"/>
      <c r="AD144" s="32"/>
      <c r="AE144" s="32"/>
      <c r="AR144" s="161" t="s">
        <v>166</v>
      </c>
      <c r="AT144" s="161" t="s">
        <v>161</v>
      </c>
      <c r="AU144" s="161" t="s">
        <v>85</v>
      </c>
      <c r="AY144" s="17" t="s">
        <v>159</v>
      </c>
      <c r="BE144" s="162">
        <f>IF(N144="základní",J144,0)</f>
        <v>0</v>
      </c>
      <c r="BF144" s="162">
        <f>IF(N144="snížená",J144,0)</f>
        <v>0</v>
      </c>
      <c r="BG144" s="162">
        <f>IF(N144="zákl. přenesená",J144,0)</f>
        <v>0</v>
      </c>
      <c r="BH144" s="162">
        <f>IF(N144="sníž. přenesená",J144,0)</f>
        <v>0</v>
      </c>
      <c r="BI144" s="162">
        <f>IF(N144="nulová",J144,0)</f>
        <v>0</v>
      </c>
      <c r="BJ144" s="17" t="s">
        <v>83</v>
      </c>
      <c r="BK144" s="162">
        <f>ROUND(I144*H144,2)</f>
        <v>0</v>
      </c>
      <c r="BL144" s="17" t="s">
        <v>166</v>
      </c>
      <c r="BM144" s="161" t="s">
        <v>635</v>
      </c>
    </row>
    <row r="145" spans="1:65" s="2" customFormat="1" ht="24.2" customHeight="1">
      <c r="A145" s="32"/>
      <c r="B145" s="149"/>
      <c r="C145" s="150" t="s">
        <v>227</v>
      </c>
      <c r="D145" s="150" t="s">
        <v>161</v>
      </c>
      <c r="E145" s="151" t="s">
        <v>183</v>
      </c>
      <c r="F145" s="152" t="s">
        <v>184</v>
      </c>
      <c r="G145" s="153" t="s">
        <v>164</v>
      </c>
      <c r="H145" s="154">
        <v>53.286000000000001</v>
      </c>
      <c r="I145" s="155"/>
      <c r="J145" s="156">
        <f>ROUND(I145*H145,2)</f>
        <v>0</v>
      </c>
      <c r="K145" s="152" t="s">
        <v>165</v>
      </c>
      <c r="L145" s="33"/>
      <c r="M145" s="157" t="s">
        <v>1</v>
      </c>
      <c r="N145" s="158" t="s">
        <v>41</v>
      </c>
      <c r="O145" s="58"/>
      <c r="P145" s="159">
        <f>O145*H145</f>
        <v>0</v>
      </c>
      <c r="Q145" s="159">
        <v>4.0000000000000003E-5</v>
      </c>
      <c r="R145" s="159">
        <f>Q145*H145</f>
        <v>2.1314400000000001E-3</v>
      </c>
      <c r="S145" s="159">
        <v>0.128</v>
      </c>
      <c r="T145" s="160">
        <f>S145*H145</f>
        <v>6.820608</v>
      </c>
      <c r="U145" s="32"/>
      <c r="V145" s="32"/>
      <c r="W145" s="32"/>
      <c r="X145" s="32"/>
      <c r="Y145" s="32"/>
      <c r="Z145" s="32"/>
      <c r="AA145" s="32"/>
      <c r="AB145" s="32"/>
      <c r="AC145" s="32"/>
      <c r="AD145" s="32"/>
      <c r="AE145" s="32"/>
      <c r="AR145" s="161" t="s">
        <v>166</v>
      </c>
      <c r="AT145" s="161" t="s">
        <v>161</v>
      </c>
      <c r="AU145" s="161" t="s">
        <v>85</v>
      </c>
      <c r="AY145" s="17" t="s">
        <v>159</v>
      </c>
      <c r="BE145" s="162">
        <f>IF(N145="základní",J145,0)</f>
        <v>0</v>
      </c>
      <c r="BF145" s="162">
        <f>IF(N145="snížená",J145,0)</f>
        <v>0</v>
      </c>
      <c r="BG145" s="162">
        <f>IF(N145="zákl. přenesená",J145,0)</f>
        <v>0</v>
      </c>
      <c r="BH145" s="162">
        <f>IF(N145="sníž. přenesená",J145,0)</f>
        <v>0</v>
      </c>
      <c r="BI145" s="162">
        <f>IF(N145="nulová",J145,0)</f>
        <v>0</v>
      </c>
      <c r="BJ145" s="17" t="s">
        <v>83</v>
      </c>
      <c r="BK145" s="162">
        <f>ROUND(I145*H145,2)</f>
        <v>0</v>
      </c>
      <c r="BL145" s="17" t="s">
        <v>166</v>
      </c>
      <c r="BM145" s="161" t="s">
        <v>636</v>
      </c>
    </row>
    <row r="146" spans="1:65" s="2" customFormat="1" ht="16.5" customHeight="1">
      <c r="A146" s="32"/>
      <c r="B146" s="149"/>
      <c r="C146" s="150" t="s">
        <v>232</v>
      </c>
      <c r="D146" s="150" t="s">
        <v>161</v>
      </c>
      <c r="E146" s="151" t="s">
        <v>637</v>
      </c>
      <c r="F146" s="152" t="s">
        <v>638</v>
      </c>
      <c r="G146" s="153" t="s">
        <v>351</v>
      </c>
      <c r="H146" s="154">
        <v>30</v>
      </c>
      <c r="I146" s="155"/>
      <c r="J146" s="156">
        <f>ROUND(I146*H146,2)</f>
        <v>0</v>
      </c>
      <c r="K146" s="152" t="s">
        <v>165</v>
      </c>
      <c r="L146" s="33"/>
      <c r="M146" s="157" t="s">
        <v>1</v>
      </c>
      <c r="N146" s="158" t="s">
        <v>41</v>
      </c>
      <c r="O146" s="58"/>
      <c r="P146" s="159">
        <f>O146*H146</f>
        <v>0</v>
      </c>
      <c r="Q146" s="159">
        <v>0</v>
      </c>
      <c r="R146" s="159">
        <f>Q146*H146</f>
        <v>0</v>
      </c>
      <c r="S146" s="159">
        <v>0.28999999999999998</v>
      </c>
      <c r="T146" s="160">
        <f>S146*H146</f>
        <v>8.6999999999999993</v>
      </c>
      <c r="U146" s="32"/>
      <c r="V146" s="32"/>
      <c r="W146" s="32"/>
      <c r="X146" s="32"/>
      <c r="Y146" s="32"/>
      <c r="Z146" s="32"/>
      <c r="AA146" s="32"/>
      <c r="AB146" s="32"/>
      <c r="AC146" s="32"/>
      <c r="AD146" s="32"/>
      <c r="AE146" s="32"/>
      <c r="AR146" s="161" t="s">
        <v>166</v>
      </c>
      <c r="AT146" s="161" t="s">
        <v>161</v>
      </c>
      <c r="AU146" s="161" t="s">
        <v>85</v>
      </c>
      <c r="AY146" s="17" t="s">
        <v>159</v>
      </c>
      <c r="BE146" s="162">
        <f>IF(N146="základní",J146,0)</f>
        <v>0</v>
      </c>
      <c r="BF146" s="162">
        <f>IF(N146="snížená",J146,0)</f>
        <v>0</v>
      </c>
      <c r="BG146" s="162">
        <f>IF(N146="zákl. přenesená",J146,0)</f>
        <v>0</v>
      </c>
      <c r="BH146" s="162">
        <f>IF(N146="sníž. přenesená",J146,0)</f>
        <v>0</v>
      </c>
      <c r="BI146" s="162">
        <f>IF(N146="nulová",J146,0)</f>
        <v>0</v>
      </c>
      <c r="BJ146" s="17" t="s">
        <v>83</v>
      </c>
      <c r="BK146" s="162">
        <f>ROUND(I146*H146,2)</f>
        <v>0</v>
      </c>
      <c r="BL146" s="17" t="s">
        <v>166</v>
      </c>
      <c r="BM146" s="161" t="s">
        <v>639</v>
      </c>
    </row>
    <row r="147" spans="1:65" s="2" customFormat="1" ht="24.2" customHeight="1">
      <c r="A147" s="32"/>
      <c r="B147" s="149"/>
      <c r="C147" s="150" t="s">
        <v>8</v>
      </c>
      <c r="D147" s="150" t="s">
        <v>161</v>
      </c>
      <c r="E147" s="151" t="s">
        <v>187</v>
      </c>
      <c r="F147" s="152" t="s">
        <v>188</v>
      </c>
      <c r="G147" s="153" t="s">
        <v>164</v>
      </c>
      <c r="H147" s="154">
        <v>170</v>
      </c>
      <c r="I147" s="155"/>
      <c r="J147" s="156">
        <f>ROUND(I147*H147,2)</f>
        <v>0</v>
      </c>
      <c r="K147" s="152" t="s">
        <v>165</v>
      </c>
      <c r="L147" s="33"/>
      <c r="M147" s="157" t="s">
        <v>1</v>
      </c>
      <c r="N147" s="158" t="s">
        <v>41</v>
      </c>
      <c r="O147" s="58"/>
      <c r="P147" s="159">
        <f>O147*H147</f>
        <v>0</v>
      </c>
      <c r="Q147" s="159">
        <v>0</v>
      </c>
      <c r="R147" s="159">
        <f>Q147*H147</f>
        <v>0</v>
      </c>
      <c r="S147" s="159">
        <v>0</v>
      </c>
      <c r="T147" s="160">
        <f>S147*H147</f>
        <v>0</v>
      </c>
      <c r="U147" s="32"/>
      <c r="V147" s="32"/>
      <c r="W147" s="32"/>
      <c r="X147" s="32"/>
      <c r="Y147" s="32"/>
      <c r="Z147" s="32"/>
      <c r="AA147" s="32"/>
      <c r="AB147" s="32"/>
      <c r="AC147" s="32"/>
      <c r="AD147" s="32"/>
      <c r="AE147" s="32"/>
      <c r="AR147" s="161" t="s">
        <v>166</v>
      </c>
      <c r="AT147" s="161" t="s">
        <v>161</v>
      </c>
      <c r="AU147" s="161" t="s">
        <v>85</v>
      </c>
      <c r="AY147" s="17" t="s">
        <v>159</v>
      </c>
      <c r="BE147" s="162">
        <f>IF(N147="základní",J147,0)</f>
        <v>0</v>
      </c>
      <c r="BF147" s="162">
        <f>IF(N147="snížená",J147,0)</f>
        <v>0</v>
      </c>
      <c r="BG147" s="162">
        <f>IF(N147="zákl. přenesená",J147,0)</f>
        <v>0</v>
      </c>
      <c r="BH147" s="162">
        <f>IF(N147="sníž. přenesená",J147,0)</f>
        <v>0</v>
      </c>
      <c r="BI147" s="162">
        <f>IF(N147="nulová",J147,0)</f>
        <v>0</v>
      </c>
      <c r="BJ147" s="17" t="s">
        <v>83</v>
      </c>
      <c r="BK147" s="162">
        <f>ROUND(I147*H147,2)</f>
        <v>0</v>
      </c>
      <c r="BL147" s="17" t="s">
        <v>166</v>
      </c>
      <c r="BM147" s="161" t="s">
        <v>640</v>
      </c>
    </row>
    <row r="148" spans="1:65" s="14" customFormat="1" ht="22.5">
      <c r="B148" s="172"/>
      <c r="D148" s="164" t="s">
        <v>171</v>
      </c>
      <c r="E148" s="173" t="s">
        <v>1</v>
      </c>
      <c r="F148" s="174" t="s">
        <v>190</v>
      </c>
      <c r="H148" s="173" t="s">
        <v>1</v>
      </c>
      <c r="I148" s="175"/>
      <c r="L148" s="172"/>
      <c r="M148" s="176"/>
      <c r="N148" s="177"/>
      <c r="O148" s="177"/>
      <c r="P148" s="177"/>
      <c r="Q148" s="177"/>
      <c r="R148" s="177"/>
      <c r="S148" s="177"/>
      <c r="T148" s="178"/>
      <c r="AT148" s="173" t="s">
        <v>171</v>
      </c>
      <c r="AU148" s="173" t="s">
        <v>85</v>
      </c>
      <c r="AV148" s="14" t="s">
        <v>83</v>
      </c>
      <c r="AW148" s="14" t="s">
        <v>32</v>
      </c>
      <c r="AX148" s="14" t="s">
        <v>76</v>
      </c>
      <c r="AY148" s="173" t="s">
        <v>159</v>
      </c>
    </row>
    <row r="149" spans="1:65" s="13" customFormat="1" ht="11.25">
      <c r="B149" s="163"/>
      <c r="D149" s="164" t="s">
        <v>171</v>
      </c>
      <c r="E149" s="165" t="s">
        <v>123</v>
      </c>
      <c r="F149" s="166" t="s">
        <v>641</v>
      </c>
      <c r="H149" s="167">
        <v>170</v>
      </c>
      <c r="I149" s="168"/>
      <c r="L149" s="163"/>
      <c r="M149" s="169"/>
      <c r="N149" s="170"/>
      <c r="O149" s="170"/>
      <c r="P149" s="170"/>
      <c r="Q149" s="170"/>
      <c r="R149" s="170"/>
      <c r="S149" s="170"/>
      <c r="T149" s="171"/>
      <c r="AT149" s="165" t="s">
        <v>171</v>
      </c>
      <c r="AU149" s="165" t="s">
        <v>85</v>
      </c>
      <c r="AV149" s="13" t="s">
        <v>85</v>
      </c>
      <c r="AW149" s="13" t="s">
        <v>32</v>
      </c>
      <c r="AX149" s="13" t="s">
        <v>83</v>
      </c>
      <c r="AY149" s="165" t="s">
        <v>159</v>
      </c>
    </row>
    <row r="150" spans="1:65" s="2" customFormat="1" ht="37.9" customHeight="1">
      <c r="A150" s="32"/>
      <c r="B150" s="149"/>
      <c r="C150" s="150" t="s">
        <v>241</v>
      </c>
      <c r="D150" s="150" t="s">
        <v>161</v>
      </c>
      <c r="E150" s="151" t="s">
        <v>192</v>
      </c>
      <c r="F150" s="152" t="s">
        <v>193</v>
      </c>
      <c r="G150" s="153" t="s">
        <v>194</v>
      </c>
      <c r="H150" s="154">
        <v>568</v>
      </c>
      <c r="I150" s="155"/>
      <c r="J150" s="156">
        <f>ROUND(I150*H150,2)</f>
        <v>0</v>
      </c>
      <c r="K150" s="152" t="s">
        <v>165</v>
      </c>
      <c r="L150" s="33"/>
      <c r="M150" s="157" t="s">
        <v>1</v>
      </c>
      <c r="N150" s="158" t="s">
        <v>41</v>
      </c>
      <c r="O150" s="58"/>
      <c r="P150" s="159">
        <f>O150*H150</f>
        <v>0</v>
      </c>
      <c r="Q150" s="159">
        <v>0</v>
      </c>
      <c r="R150" s="159">
        <f>Q150*H150</f>
        <v>0</v>
      </c>
      <c r="S150" s="159">
        <v>0</v>
      </c>
      <c r="T150" s="160">
        <f>S150*H150</f>
        <v>0</v>
      </c>
      <c r="U150" s="32"/>
      <c r="V150" s="32"/>
      <c r="W150" s="32"/>
      <c r="X150" s="32"/>
      <c r="Y150" s="32"/>
      <c r="Z150" s="32"/>
      <c r="AA150" s="32"/>
      <c r="AB150" s="32"/>
      <c r="AC150" s="32"/>
      <c r="AD150" s="32"/>
      <c r="AE150" s="32"/>
      <c r="AR150" s="161" t="s">
        <v>166</v>
      </c>
      <c r="AT150" s="161" t="s">
        <v>161</v>
      </c>
      <c r="AU150" s="161" t="s">
        <v>85</v>
      </c>
      <c r="AY150" s="17" t="s">
        <v>159</v>
      </c>
      <c r="BE150" s="162">
        <f>IF(N150="základní",J150,0)</f>
        <v>0</v>
      </c>
      <c r="BF150" s="162">
        <f>IF(N150="snížená",J150,0)</f>
        <v>0</v>
      </c>
      <c r="BG150" s="162">
        <f>IF(N150="zákl. přenesená",J150,0)</f>
        <v>0</v>
      </c>
      <c r="BH150" s="162">
        <f>IF(N150="sníž. přenesená",J150,0)</f>
        <v>0</v>
      </c>
      <c r="BI150" s="162">
        <f>IF(N150="nulová",J150,0)</f>
        <v>0</v>
      </c>
      <c r="BJ150" s="17" t="s">
        <v>83</v>
      </c>
      <c r="BK150" s="162">
        <f>ROUND(I150*H150,2)</f>
        <v>0</v>
      </c>
      <c r="BL150" s="17" t="s">
        <v>166</v>
      </c>
      <c r="BM150" s="161" t="s">
        <v>642</v>
      </c>
    </row>
    <row r="151" spans="1:65" s="13" customFormat="1" ht="11.25">
      <c r="B151" s="163"/>
      <c r="D151" s="164" t="s">
        <v>171</v>
      </c>
      <c r="E151" s="165" t="s">
        <v>114</v>
      </c>
      <c r="F151" s="166" t="s">
        <v>643</v>
      </c>
      <c r="H151" s="167">
        <v>568</v>
      </c>
      <c r="I151" s="168"/>
      <c r="L151" s="163"/>
      <c r="M151" s="169"/>
      <c r="N151" s="170"/>
      <c r="O151" s="170"/>
      <c r="P151" s="170"/>
      <c r="Q151" s="170"/>
      <c r="R151" s="170"/>
      <c r="S151" s="170"/>
      <c r="T151" s="171"/>
      <c r="AT151" s="165" t="s">
        <v>171</v>
      </c>
      <c r="AU151" s="165" t="s">
        <v>85</v>
      </c>
      <c r="AV151" s="13" t="s">
        <v>85</v>
      </c>
      <c r="AW151" s="13" t="s">
        <v>32</v>
      </c>
      <c r="AX151" s="13" t="s">
        <v>83</v>
      </c>
      <c r="AY151" s="165" t="s">
        <v>159</v>
      </c>
    </row>
    <row r="152" spans="1:65" s="2" customFormat="1" ht="24.2" customHeight="1">
      <c r="A152" s="32"/>
      <c r="B152" s="149"/>
      <c r="C152" s="150" t="s">
        <v>248</v>
      </c>
      <c r="D152" s="150" t="s">
        <v>161</v>
      </c>
      <c r="E152" s="151" t="s">
        <v>198</v>
      </c>
      <c r="F152" s="152" t="s">
        <v>199</v>
      </c>
      <c r="G152" s="153" t="s">
        <v>194</v>
      </c>
      <c r="H152" s="154">
        <v>17.3</v>
      </c>
      <c r="I152" s="155"/>
      <c r="J152" s="156">
        <f>ROUND(I152*H152,2)</f>
        <v>0</v>
      </c>
      <c r="K152" s="152" t="s">
        <v>165</v>
      </c>
      <c r="L152" s="33"/>
      <c r="M152" s="157" t="s">
        <v>1</v>
      </c>
      <c r="N152" s="158" t="s">
        <v>41</v>
      </c>
      <c r="O152" s="58"/>
      <c r="P152" s="159">
        <f>O152*H152</f>
        <v>0</v>
      </c>
      <c r="Q152" s="159">
        <v>0</v>
      </c>
      <c r="R152" s="159">
        <f>Q152*H152</f>
        <v>0</v>
      </c>
      <c r="S152" s="159">
        <v>0</v>
      </c>
      <c r="T152" s="160">
        <f>S152*H152</f>
        <v>0</v>
      </c>
      <c r="U152" s="32"/>
      <c r="V152" s="32"/>
      <c r="W152" s="32"/>
      <c r="X152" s="32"/>
      <c r="Y152" s="32"/>
      <c r="Z152" s="32"/>
      <c r="AA152" s="32"/>
      <c r="AB152" s="32"/>
      <c r="AC152" s="32"/>
      <c r="AD152" s="32"/>
      <c r="AE152" s="32"/>
      <c r="AR152" s="161" t="s">
        <v>166</v>
      </c>
      <c r="AT152" s="161" t="s">
        <v>161</v>
      </c>
      <c r="AU152" s="161" t="s">
        <v>85</v>
      </c>
      <c r="AY152" s="17" t="s">
        <v>159</v>
      </c>
      <c r="BE152" s="162">
        <f>IF(N152="základní",J152,0)</f>
        <v>0</v>
      </c>
      <c r="BF152" s="162">
        <f>IF(N152="snížená",J152,0)</f>
        <v>0</v>
      </c>
      <c r="BG152" s="162">
        <f>IF(N152="zákl. přenesená",J152,0)</f>
        <v>0</v>
      </c>
      <c r="BH152" s="162">
        <f>IF(N152="sníž. přenesená",J152,0)</f>
        <v>0</v>
      </c>
      <c r="BI152" s="162">
        <f>IF(N152="nulová",J152,0)</f>
        <v>0</v>
      </c>
      <c r="BJ152" s="17" t="s">
        <v>83</v>
      </c>
      <c r="BK152" s="162">
        <f>ROUND(I152*H152,2)</f>
        <v>0</v>
      </c>
      <c r="BL152" s="17" t="s">
        <v>166</v>
      </c>
      <c r="BM152" s="161" t="s">
        <v>644</v>
      </c>
    </row>
    <row r="153" spans="1:65" s="14" customFormat="1" ht="11.25">
      <c r="B153" s="172"/>
      <c r="D153" s="164" t="s">
        <v>171</v>
      </c>
      <c r="E153" s="173" t="s">
        <v>1</v>
      </c>
      <c r="F153" s="174" t="s">
        <v>201</v>
      </c>
      <c r="H153" s="173" t="s">
        <v>1</v>
      </c>
      <c r="I153" s="175"/>
      <c r="L153" s="172"/>
      <c r="M153" s="176"/>
      <c r="N153" s="177"/>
      <c r="O153" s="177"/>
      <c r="P153" s="177"/>
      <c r="Q153" s="177"/>
      <c r="R153" s="177"/>
      <c r="S153" s="177"/>
      <c r="T153" s="178"/>
      <c r="AT153" s="173" t="s">
        <v>171</v>
      </c>
      <c r="AU153" s="173" t="s">
        <v>85</v>
      </c>
      <c r="AV153" s="14" t="s">
        <v>83</v>
      </c>
      <c r="AW153" s="14" t="s">
        <v>32</v>
      </c>
      <c r="AX153" s="14" t="s">
        <v>76</v>
      </c>
      <c r="AY153" s="173" t="s">
        <v>159</v>
      </c>
    </row>
    <row r="154" spans="1:65" s="13" customFormat="1" ht="11.25">
      <c r="B154" s="163"/>
      <c r="D154" s="164" t="s">
        <v>171</v>
      </c>
      <c r="E154" s="165" t="s">
        <v>126</v>
      </c>
      <c r="F154" s="166" t="s">
        <v>645</v>
      </c>
      <c r="H154" s="167">
        <v>17.3</v>
      </c>
      <c r="I154" s="168"/>
      <c r="L154" s="163"/>
      <c r="M154" s="169"/>
      <c r="N154" s="170"/>
      <c r="O154" s="170"/>
      <c r="P154" s="170"/>
      <c r="Q154" s="170"/>
      <c r="R154" s="170"/>
      <c r="S154" s="170"/>
      <c r="T154" s="171"/>
      <c r="AT154" s="165" t="s">
        <v>171</v>
      </c>
      <c r="AU154" s="165" t="s">
        <v>85</v>
      </c>
      <c r="AV154" s="13" t="s">
        <v>85</v>
      </c>
      <c r="AW154" s="13" t="s">
        <v>32</v>
      </c>
      <c r="AX154" s="13" t="s">
        <v>83</v>
      </c>
      <c r="AY154" s="165" t="s">
        <v>159</v>
      </c>
    </row>
    <row r="155" spans="1:65" s="2" customFormat="1" ht="24.2" customHeight="1">
      <c r="A155" s="32"/>
      <c r="B155" s="149"/>
      <c r="C155" s="150" t="s">
        <v>255</v>
      </c>
      <c r="D155" s="150" t="s">
        <v>161</v>
      </c>
      <c r="E155" s="151" t="s">
        <v>646</v>
      </c>
      <c r="F155" s="152" t="s">
        <v>647</v>
      </c>
      <c r="G155" s="153" t="s">
        <v>537</v>
      </c>
      <c r="H155" s="154">
        <v>10</v>
      </c>
      <c r="I155" s="155"/>
      <c r="J155" s="156">
        <f>ROUND(I155*H155,2)</f>
        <v>0</v>
      </c>
      <c r="K155" s="152" t="s">
        <v>165</v>
      </c>
      <c r="L155" s="33"/>
      <c r="M155" s="157" t="s">
        <v>1</v>
      </c>
      <c r="N155" s="158" t="s">
        <v>41</v>
      </c>
      <c r="O155" s="58"/>
      <c r="P155" s="159">
        <f>O155*H155</f>
        <v>0</v>
      </c>
      <c r="Q155" s="159">
        <v>0</v>
      </c>
      <c r="R155" s="159">
        <f>Q155*H155</f>
        <v>0</v>
      </c>
      <c r="S155" s="159">
        <v>0</v>
      </c>
      <c r="T155" s="160">
        <f>S155*H155</f>
        <v>0</v>
      </c>
      <c r="U155" s="32"/>
      <c r="V155" s="32"/>
      <c r="W155" s="32"/>
      <c r="X155" s="32"/>
      <c r="Y155" s="32"/>
      <c r="Z155" s="32"/>
      <c r="AA155" s="32"/>
      <c r="AB155" s="32"/>
      <c r="AC155" s="32"/>
      <c r="AD155" s="32"/>
      <c r="AE155" s="32"/>
      <c r="AR155" s="161" t="s">
        <v>166</v>
      </c>
      <c r="AT155" s="161" t="s">
        <v>161</v>
      </c>
      <c r="AU155" s="161" t="s">
        <v>85</v>
      </c>
      <c r="AY155" s="17" t="s">
        <v>159</v>
      </c>
      <c r="BE155" s="162">
        <f>IF(N155="základní",J155,0)</f>
        <v>0</v>
      </c>
      <c r="BF155" s="162">
        <f>IF(N155="snížená",J155,0)</f>
        <v>0</v>
      </c>
      <c r="BG155" s="162">
        <f>IF(N155="zákl. přenesená",J155,0)</f>
        <v>0</v>
      </c>
      <c r="BH155" s="162">
        <f>IF(N155="sníž. přenesená",J155,0)</f>
        <v>0</v>
      </c>
      <c r="BI155" s="162">
        <f>IF(N155="nulová",J155,0)</f>
        <v>0</v>
      </c>
      <c r="BJ155" s="17" t="s">
        <v>83</v>
      </c>
      <c r="BK155" s="162">
        <f>ROUND(I155*H155,2)</f>
        <v>0</v>
      </c>
      <c r="BL155" s="17" t="s">
        <v>166</v>
      </c>
      <c r="BM155" s="161" t="s">
        <v>648</v>
      </c>
    </row>
    <row r="156" spans="1:65" s="2" customFormat="1" ht="24.2" customHeight="1">
      <c r="A156" s="32"/>
      <c r="B156" s="149"/>
      <c r="C156" s="150" t="s">
        <v>262</v>
      </c>
      <c r="D156" s="150" t="s">
        <v>161</v>
      </c>
      <c r="E156" s="151" t="s">
        <v>649</v>
      </c>
      <c r="F156" s="152" t="s">
        <v>650</v>
      </c>
      <c r="G156" s="153" t="s">
        <v>537</v>
      </c>
      <c r="H156" s="154">
        <v>4</v>
      </c>
      <c r="I156" s="155"/>
      <c r="J156" s="156">
        <f>ROUND(I156*H156,2)</f>
        <v>0</v>
      </c>
      <c r="K156" s="152" t="s">
        <v>165</v>
      </c>
      <c r="L156" s="33"/>
      <c r="M156" s="157" t="s">
        <v>1</v>
      </c>
      <c r="N156" s="158" t="s">
        <v>41</v>
      </c>
      <c r="O156" s="58"/>
      <c r="P156" s="159">
        <f>O156*H156</f>
        <v>0</v>
      </c>
      <c r="Q156" s="159">
        <v>0</v>
      </c>
      <c r="R156" s="159">
        <f>Q156*H156</f>
        <v>0</v>
      </c>
      <c r="S156" s="159">
        <v>0</v>
      </c>
      <c r="T156" s="160">
        <f>S156*H156</f>
        <v>0</v>
      </c>
      <c r="U156" s="32"/>
      <c r="V156" s="32"/>
      <c r="W156" s="32"/>
      <c r="X156" s="32"/>
      <c r="Y156" s="32"/>
      <c r="Z156" s="32"/>
      <c r="AA156" s="32"/>
      <c r="AB156" s="32"/>
      <c r="AC156" s="32"/>
      <c r="AD156" s="32"/>
      <c r="AE156" s="32"/>
      <c r="AR156" s="161" t="s">
        <v>166</v>
      </c>
      <c r="AT156" s="161" t="s">
        <v>161</v>
      </c>
      <c r="AU156" s="161" t="s">
        <v>85</v>
      </c>
      <c r="AY156" s="17" t="s">
        <v>159</v>
      </c>
      <c r="BE156" s="162">
        <f>IF(N156="základní",J156,0)</f>
        <v>0</v>
      </c>
      <c r="BF156" s="162">
        <f>IF(N156="snížená",J156,0)</f>
        <v>0</v>
      </c>
      <c r="BG156" s="162">
        <f>IF(N156="zákl. přenesená",J156,0)</f>
        <v>0</v>
      </c>
      <c r="BH156" s="162">
        <f>IF(N156="sníž. přenesená",J156,0)</f>
        <v>0</v>
      </c>
      <c r="BI156" s="162">
        <f>IF(N156="nulová",J156,0)</f>
        <v>0</v>
      </c>
      <c r="BJ156" s="17" t="s">
        <v>83</v>
      </c>
      <c r="BK156" s="162">
        <f>ROUND(I156*H156,2)</f>
        <v>0</v>
      </c>
      <c r="BL156" s="17" t="s">
        <v>166</v>
      </c>
      <c r="BM156" s="161" t="s">
        <v>651</v>
      </c>
    </row>
    <row r="157" spans="1:65" s="2" customFormat="1" ht="24.2" customHeight="1">
      <c r="A157" s="32"/>
      <c r="B157" s="149"/>
      <c r="C157" s="150" t="s">
        <v>267</v>
      </c>
      <c r="D157" s="150" t="s">
        <v>161</v>
      </c>
      <c r="E157" s="151" t="s">
        <v>652</v>
      </c>
      <c r="F157" s="152" t="s">
        <v>653</v>
      </c>
      <c r="G157" s="153" t="s">
        <v>537</v>
      </c>
      <c r="H157" s="154">
        <v>10</v>
      </c>
      <c r="I157" s="155"/>
      <c r="J157" s="156">
        <f>ROUND(I157*H157,2)</f>
        <v>0</v>
      </c>
      <c r="K157" s="152" t="s">
        <v>165</v>
      </c>
      <c r="L157" s="33"/>
      <c r="M157" s="157" t="s">
        <v>1</v>
      </c>
      <c r="N157" s="158" t="s">
        <v>41</v>
      </c>
      <c r="O157" s="58"/>
      <c r="P157" s="159">
        <f>O157*H157</f>
        <v>0</v>
      </c>
      <c r="Q157" s="159">
        <v>0</v>
      </c>
      <c r="R157" s="159">
        <f>Q157*H157</f>
        <v>0</v>
      </c>
      <c r="S157" s="159">
        <v>0</v>
      </c>
      <c r="T157" s="160">
        <f>S157*H157</f>
        <v>0</v>
      </c>
      <c r="U157" s="32"/>
      <c r="V157" s="32"/>
      <c r="W157" s="32"/>
      <c r="X157" s="32"/>
      <c r="Y157" s="32"/>
      <c r="Z157" s="32"/>
      <c r="AA157" s="32"/>
      <c r="AB157" s="32"/>
      <c r="AC157" s="32"/>
      <c r="AD157" s="32"/>
      <c r="AE157" s="32"/>
      <c r="AR157" s="161" t="s">
        <v>166</v>
      </c>
      <c r="AT157" s="161" t="s">
        <v>161</v>
      </c>
      <c r="AU157" s="161" t="s">
        <v>85</v>
      </c>
      <c r="AY157" s="17" t="s">
        <v>159</v>
      </c>
      <c r="BE157" s="162">
        <f>IF(N157="základní",J157,0)</f>
        <v>0</v>
      </c>
      <c r="BF157" s="162">
        <f>IF(N157="snížená",J157,0)</f>
        <v>0</v>
      </c>
      <c r="BG157" s="162">
        <f>IF(N157="zákl. přenesená",J157,0)</f>
        <v>0</v>
      </c>
      <c r="BH157" s="162">
        <f>IF(N157="sníž. přenesená",J157,0)</f>
        <v>0</v>
      </c>
      <c r="BI157" s="162">
        <f>IF(N157="nulová",J157,0)</f>
        <v>0</v>
      </c>
      <c r="BJ157" s="17" t="s">
        <v>83</v>
      </c>
      <c r="BK157" s="162">
        <f>ROUND(I157*H157,2)</f>
        <v>0</v>
      </c>
      <c r="BL157" s="17" t="s">
        <v>166</v>
      </c>
      <c r="BM157" s="161" t="s">
        <v>654</v>
      </c>
    </row>
    <row r="158" spans="1:65" s="2" customFormat="1" ht="24.2" customHeight="1">
      <c r="A158" s="32"/>
      <c r="B158" s="149"/>
      <c r="C158" s="150" t="s">
        <v>7</v>
      </c>
      <c r="D158" s="150" t="s">
        <v>161</v>
      </c>
      <c r="E158" s="151" t="s">
        <v>655</v>
      </c>
      <c r="F158" s="152" t="s">
        <v>656</v>
      </c>
      <c r="G158" s="153" t="s">
        <v>537</v>
      </c>
      <c r="H158" s="154">
        <v>4</v>
      </c>
      <c r="I158" s="155"/>
      <c r="J158" s="156">
        <f>ROUND(I158*H158,2)</f>
        <v>0</v>
      </c>
      <c r="K158" s="152" t="s">
        <v>165</v>
      </c>
      <c r="L158" s="33"/>
      <c r="M158" s="157" t="s">
        <v>1</v>
      </c>
      <c r="N158" s="158" t="s">
        <v>41</v>
      </c>
      <c r="O158" s="58"/>
      <c r="P158" s="159">
        <f>O158*H158</f>
        <v>0</v>
      </c>
      <c r="Q158" s="159">
        <v>0</v>
      </c>
      <c r="R158" s="159">
        <f>Q158*H158</f>
        <v>0</v>
      </c>
      <c r="S158" s="159">
        <v>0</v>
      </c>
      <c r="T158" s="160">
        <f>S158*H158</f>
        <v>0</v>
      </c>
      <c r="U158" s="32"/>
      <c r="V158" s="32"/>
      <c r="W158" s="32"/>
      <c r="X158" s="32"/>
      <c r="Y158" s="32"/>
      <c r="Z158" s="32"/>
      <c r="AA158" s="32"/>
      <c r="AB158" s="32"/>
      <c r="AC158" s="32"/>
      <c r="AD158" s="32"/>
      <c r="AE158" s="32"/>
      <c r="AR158" s="161" t="s">
        <v>166</v>
      </c>
      <c r="AT158" s="161" t="s">
        <v>161</v>
      </c>
      <c r="AU158" s="161" t="s">
        <v>85</v>
      </c>
      <c r="AY158" s="17" t="s">
        <v>159</v>
      </c>
      <c r="BE158" s="162">
        <f>IF(N158="základní",J158,0)</f>
        <v>0</v>
      </c>
      <c r="BF158" s="162">
        <f>IF(N158="snížená",J158,0)</f>
        <v>0</v>
      </c>
      <c r="BG158" s="162">
        <f>IF(N158="zákl. přenesená",J158,0)</f>
        <v>0</v>
      </c>
      <c r="BH158" s="162">
        <f>IF(N158="sníž. přenesená",J158,0)</f>
        <v>0</v>
      </c>
      <c r="BI158" s="162">
        <f>IF(N158="nulová",J158,0)</f>
        <v>0</v>
      </c>
      <c r="BJ158" s="17" t="s">
        <v>83</v>
      </c>
      <c r="BK158" s="162">
        <f>ROUND(I158*H158,2)</f>
        <v>0</v>
      </c>
      <c r="BL158" s="17" t="s">
        <v>166</v>
      </c>
      <c r="BM158" s="161" t="s">
        <v>657</v>
      </c>
    </row>
    <row r="159" spans="1:65" s="2" customFormat="1" ht="21.75" customHeight="1">
      <c r="A159" s="32"/>
      <c r="B159" s="149"/>
      <c r="C159" s="150" t="s">
        <v>275</v>
      </c>
      <c r="D159" s="150" t="s">
        <v>161</v>
      </c>
      <c r="E159" s="151" t="s">
        <v>658</v>
      </c>
      <c r="F159" s="152" t="s">
        <v>659</v>
      </c>
      <c r="G159" s="153" t="s">
        <v>537</v>
      </c>
      <c r="H159" s="154">
        <v>14</v>
      </c>
      <c r="I159" s="155"/>
      <c r="J159" s="156">
        <f>ROUND(I159*H159,2)</f>
        <v>0</v>
      </c>
      <c r="K159" s="152" t="s">
        <v>165</v>
      </c>
      <c r="L159" s="33"/>
      <c r="M159" s="157" t="s">
        <v>1</v>
      </c>
      <c r="N159" s="158" t="s">
        <v>41</v>
      </c>
      <c r="O159" s="58"/>
      <c r="P159" s="159">
        <f>O159*H159</f>
        <v>0</v>
      </c>
      <c r="Q159" s="159">
        <v>0</v>
      </c>
      <c r="R159" s="159">
        <f>Q159*H159</f>
        <v>0</v>
      </c>
      <c r="S159" s="159">
        <v>0</v>
      </c>
      <c r="T159" s="160">
        <f>S159*H159</f>
        <v>0</v>
      </c>
      <c r="U159" s="32"/>
      <c r="V159" s="32"/>
      <c r="W159" s="32"/>
      <c r="X159" s="32"/>
      <c r="Y159" s="32"/>
      <c r="Z159" s="32"/>
      <c r="AA159" s="32"/>
      <c r="AB159" s="32"/>
      <c r="AC159" s="32"/>
      <c r="AD159" s="32"/>
      <c r="AE159" s="32"/>
      <c r="AR159" s="161" t="s">
        <v>166</v>
      </c>
      <c r="AT159" s="161" t="s">
        <v>161</v>
      </c>
      <c r="AU159" s="161" t="s">
        <v>85</v>
      </c>
      <c r="AY159" s="17" t="s">
        <v>159</v>
      </c>
      <c r="BE159" s="162">
        <f>IF(N159="základní",J159,0)</f>
        <v>0</v>
      </c>
      <c r="BF159" s="162">
        <f>IF(N159="snížená",J159,0)</f>
        <v>0</v>
      </c>
      <c r="BG159" s="162">
        <f>IF(N159="zákl. přenesená",J159,0)</f>
        <v>0</v>
      </c>
      <c r="BH159" s="162">
        <f>IF(N159="sníž. přenesená",J159,0)</f>
        <v>0</v>
      </c>
      <c r="BI159" s="162">
        <f>IF(N159="nulová",J159,0)</f>
        <v>0</v>
      </c>
      <c r="BJ159" s="17" t="s">
        <v>83</v>
      </c>
      <c r="BK159" s="162">
        <f>ROUND(I159*H159,2)</f>
        <v>0</v>
      </c>
      <c r="BL159" s="17" t="s">
        <v>166</v>
      </c>
      <c r="BM159" s="161" t="s">
        <v>660</v>
      </c>
    </row>
    <row r="160" spans="1:65" s="13" customFormat="1" ht="11.25">
      <c r="B160" s="163"/>
      <c r="D160" s="164" t="s">
        <v>171</v>
      </c>
      <c r="E160" s="165" t="s">
        <v>1</v>
      </c>
      <c r="F160" s="166" t="s">
        <v>661</v>
      </c>
      <c r="H160" s="167">
        <v>14</v>
      </c>
      <c r="I160" s="168"/>
      <c r="L160" s="163"/>
      <c r="M160" s="169"/>
      <c r="N160" s="170"/>
      <c r="O160" s="170"/>
      <c r="P160" s="170"/>
      <c r="Q160" s="170"/>
      <c r="R160" s="170"/>
      <c r="S160" s="170"/>
      <c r="T160" s="171"/>
      <c r="AT160" s="165" t="s">
        <v>171</v>
      </c>
      <c r="AU160" s="165" t="s">
        <v>85</v>
      </c>
      <c r="AV160" s="13" t="s">
        <v>85</v>
      </c>
      <c r="AW160" s="13" t="s">
        <v>32</v>
      </c>
      <c r="AX160" s="13" t="s">
        <v>83</v>
      </c>
      <c r="AY160" s="165" t="s">
        <v>159</v>
      </c>
    </row>
    <row r="161" spans="1:65" s="2" customFormat="1" ht="24.2" customHeight="1">
      <c r="A161" s="32"/>
      <c r="B161" s="149"/>
      <c r="C161" s="150" t="s">
        <v>279</v>
      </c>
      <c r="D161" s="150" t="s">
        <v>161</v>
      </c>
      <c r="E161" s="151" t="s">
        <v>662</v>
      </c>
      <c r="F161" s="152" t="s">
        <v>663</v>
      </c>
      <c r="G161" s="153" t="s">
        <v>537</v>
      </c>
      <c r="H161" s="154">
        <v>40</v>
      </c>
      <c r="I161" s="155"/>
      <c r="J161" s="156">
        <f>ROUND(I161*H161,2)</f>
        <v>0</v>
      </c>
      <c r="K161" s="152" t="s">
        <v>165</v>
      </c>
      <c r="L161" s="33"/>
      <c r="M161" s="157" t="s">
        <v>1</v>
      </c>
      <c r="N161" s="158" t="s">
        <v>41</v>
      </c>
      <c r="O161" s="58"/>
      <c r="P161" s="159">
        <f>O161*H161</f>
        <v>0</v>
      </c>
      <c r="Q161" s="159">
        <v>0</v>
      </c>
      <c r="R161" s="159">
        <f>Q161*H161</f>
        <v>0</v>
      </c>
      <c r="S161" s="159">
        <v>0</v>
      </c>
      <c r="T161" s="160">
        <f>S161*H161</f>
        <v>0</v>
      </c>
      <c r="U161" s="32"/>
      <c r="V161" s="32"/>
      <c r="W161" s="32"/>
      <c r="X161" s="32"/>
      <c r="Y161" s="32"/>
      <c r="Z161" s="32"/>
      <c r="AA161" s="32"/>
      <c r="AB161" s="32"/>
      <c r="AC161" s="32"/>
      <c r="AD161" s="32"/>
      <c r="AE161" s="32"/>
      <c r="AR161" s="161" t="s">
        <v>166</v>
      </c>
      <c r="AT161" s="161" t="s">
        <v>161</v>
      </c>
      <c r="AU161" s="161" t="s">
        <v>85</v>
      </c>
      <c r="AY161" s="17" t="s">
        <v>159</v>
      </c>
      <c r="BE161" s="162">
        <f>IF(N161="základní",J161,0)</f>
        <v>0</v>
      </c>
      <c r="BF161" s="162">
        <f>IF(N161="snížená",J161,0)</f>
        <v>0</v>
      </c>
      <c r="BG161" s="162">
        <f>IF(N161="zákl. přenesená",J161,0)</f>
        <v>0</v>
      </c>
      <c r="BH161" s="162">
        <f>IF(N161="sníž. přenesená",J161,0)</f>
        <v>0</v>
      </c>
      <c r="BI161" s="162">
        <f>IF(N161="nulová",J161,0)</f>
        <v>0</v>
      </c>
      <c r="BJ161" s="17" t="s">
        <v>83</v>
      </c>
      <c r="BK161" s="162">
        <f>ROUND(I161*H161,2)</f>
        <v>0</v>
      </c>
      <c r="BL161" s="17" t="s">
        <v>166</v>
      </c>
      <c r="BM161" s="161" t="s">
        <v>664</v>
      </c>
    </row>
    <row r="162" spans="1:65" s="13" customFormat="1" ht="11.25">
      <c r="B162" s="163"/>
      <c r="D162" s="164" t="s">
        <v>171</v>
      </c>
      <c r="E162" s="165" t="s">
        <v>1</v>
      </c>
      <c r="F162" s="166" t="s">
        <v>665</v>
      </c>
      <c r="H162" s="167">
        <v>40</v>
      </c>
      <c r="I162" s="168"/>
      <c r="L162" s="163"/>
      <c r="M162" s="169"/>
      <c r="N162" s="170"/>
      <c r="O162" s="170"/>
      <c r="P162" s="170"/>
      <c r="Q162" s="170"/>
      <c r="R162" s="170"/>
      <c r="S162" s="170"/>
      <c r="T162" s="171"/>
      <c r="AT162" s="165" t="s">
        <v>171</v>
      </c>
      <c r="AU162" s="165" t="s">
        <v>85</v>
      </c>
      <c r="AV162" s="13" t="s">
        <v>85</v>
      </c>
      <c r="AW162" s="13" t="s">
        <v>32</v>
      </c>
      <c r="AX162" s="13" t="s">
        <v>83</v>
      </c>
      <c r="AY162" s="165" t="s">
        <v>159</v>
      </c>
    </row>
    <row r="163" spans="1:65" s="2" customFormat="1" ht="24.2" customHeight="1">
      <c r="A163" s="32"/>
      <c r="B163" s="149"/>
      <c r="C163" s="150" t="s">
        <v>281</v>
      </c>
      <c r="D163" s="150" t="s">
        <v>161</v>
      </c>
      <c r="E163" s="151" t="s">
        <v>666</v>
      </c>
      <c r="F163" s="152" t="s">
        <v>667</v>
      </c>
      <c r="G163" s="153" t="s">
        <v>537</v>
      </c>
      <c r="H163" s="154">
        <v>16</v>
      </c>
      <c r="I163" s="155"/>
      <c r="J163" s="156">
        <f>ROUND(I163*H163,2)</f>
        <v>0</v>
      </c>
      <c r="K163" s="152" t="s">
        <v>165</v>
      </c>
      <c r="L163" s="33"/>
      <c r="M163" s="157" t="s">
        <v>1</v>
      </c>
      <c r="N163" s="158" t="s">
        <v>41</v>
      </c>
      <c r="O163" s="58"/>
      <c r="P163" s="159">
        <f>O163*H163</f>
        <v>0</v>
      </c>
      <c r="Q163" s="159">
        <v>0</v>
      </c>
      <c r="R163" s="159">
        <f>Q163*H163</f>
        <v>0</v>
      </c>
      <c r="S163" s="159">
        <v>0</v>
      </c>
      <c r="T163" s="160">
        <f>S163*H163</f>
        <v>0</v>
      </c>
      <c r="U163" s="32"/>
      <c r="V163" s="32"/>
      <c r="W163" s="32"/>
      <c r="X163" s="32"/>
      <c r="Y163" s="32"/>
      <c r="Z163" s="32"/>
      <c r="AA163" s="32"/>
      <c r="AB163" s="32"/>
      <c r="AC163" s="32"/>
      <c r="AD163" s="32"/>
      <c r="AE163" s="32"/>
      <c r="AR163" s="161" t="s">
        <v>166</v>
      </c>
      <c r="AT163" s="161" t="s">
        <v>161</v>
      </c>
      <c r="AU163" s="161" t="s">
        <v>85</v>
      </c>
      <c r="AY163" s="17" t="s">
        <v>159</v>
      </c>
      <c r="BE163" s="162">
        <f>IF(N163="základní",J163,0)</f>
        <v>0</v>
      </c>
      <c r="BF163" s="162">
        <f>IF(N163="snížená",J163,0)</f>
        <v>0</v>
      </c>
      <c r="BG163" s="162">
        <f>IF(N163="zákl. přenesená",J163,0)</f>
        <v>0</v>
      </c>
      <c r="BH163" s="162">
        <f>IF(N163="sníž. přenesená",J163,0)</f>
        <v>0</v>
      </c>
      <c r="BI163" s="162">
        <f>IF(N163="nulová",J163,0)</f>
        <v>0</v>
      </c>
      <c r="BJ163" s="17" t="s">
        <v>83</v>
      </c>
      <c r="BK163" s="162">
        <f>ROUND(I163*H163,2)</f>
        <v>0</v>
      </c>
      <c r="BL163" s="17" t="s">
        <v>166</v>
      </c>
      <c r="BM163" s="161" t="s">
        <v>668</v>
      </c>
    </row>
    <row r="164" spans="1:65" s="13" customFormat="1" ht="11.25">
      <c r="B164" s="163"/>
      <c r="D164" s="164" t="s">
        <v>171</v>
      </c>
      <c r="E164" s="165" t="s">
        <v>1</v>
      </c>
      <c r="F164" s="166" t="s">
        <v>669</v>
      </c>
      <c r="H164" s="167">
        <v>16</v>
      </c>
      <c r="I164" s="168"/>
      <c r="L164" s="163"/>
      <c r="M164" s="169"/>
      <c r="N164" s="170"/>
      <c r="O164" s="170"/>
      <c r="P164" s="170"/>
      <c r="Q164" s="170"/>
      <c r="R164" s="170"/>
      <c r="S164" s="170"/>
      <c r="T164" s="171"/>
      <c r="AT164" s="165" t="s">
        <v>171</v>
      </c>
      <c r="AU164" s="165" t="s">
        <v>85</v>
      </c>
      <c r="AV164" s="13" t="s">
        <v>85</v>
      </c>
      <c r="AW164" s="13" t="s">
        <v>32</v>
      </c>
      <c r="AX164" s="13" t="s">
        <v>83</v>
      </c>
      <c r="AY164" s="165" t="s">
        <v>159</v>
      </c>
    </row>
    <row r="165" spans="1:65" s="2" customFormat="1" ht="33" customHeight="1">
      <c r="A165" s="32"/>
      <c r="B165" s="149"/>
      <c r="C165" s="150" t="s">
        <v>285</v>
      </c>
      <c r="D165" s="150" t="s">
        <v>161</v>
      </c>
      <c r="E165" s="151" t="s">
        <v>670</v>
      </c>
      <c r="F165" s="152" t="s">
        <v>671</v>
      </c>
      <c r="G165" s="153" t="s">
        <v>537</v>
      </c>
      <c r="H165" s="154">
        <v>40</v>
      </c>
      <c r="I165" s="155"/>
      <c r="J165" s="156">
        <f>ROUND(I165*H165,2)</f>
        <v>0</v>
      </c>
      <c r="K165" s="152" t="s">
        <v>165</v>
      </c>
      <c r="L165" s="33"/>
      <c r="M165" s="157" t="s">
        <v>1</v>
      </c>
      <c r="N165" s="158" t="s">
        <v>41</v>
      </c>
      <c r="O165" s="58"/>
      <c r="P165" s="159">
        <f>O165*H165</f>
        <v>0</v>
      </c>
      <c r="Q165" s="159">
        <v>0</v>
      </c>
      <c r="R165" s="159">
        <f>Q165*H165</f>
        <v>0</v>
      </c>
      <c r="S165" s="159">
        <v>0</v>
      </c>
      <c r="T165" s="160">
        <f>S165*H165</f>
        <v>0</v>
      </c>
      <c r="U165" s="32"/>
      <c r="V165" s="32"/>
      <c r="W165" s="32"/>
      <c r="X165" s="32"/>
      <c r="Y165" s="32"/>
      <c r="Z165" s="32"/>
      <c r="AA165" s="32"/>
      <c r="AB165" s="32"/>
      <c r="AC165" s="32"/>
      <c r="AD165" s="32"/>
      <c r="AE165" s="32"/>
      <c r="AR165" s="161" t="s">
        <v>166</v>
      </c>
      <c r="AT165" s="161" t="s">
        <v>161</v>
      </c>
      <c r="AU165" s="161" t="s">
        <v>85</v>
      </c>
      <c r="AY165" s="17" t="s">
        <v>159</v>
      </c>
      <c r="BE165" s="162">
        <f>IF(N165="základní",J165,0)</f>
        <v>0</v>
      </c>
      <c r="BF165" s="162">
        <f>IF(N165="snížená",J165,0)</f>
        <v>0</v>
      </c>
      <c r="BG165" s="162">
        <f>IF(N165="zákl. přenesená",J165,0)</f>
        <v>0</v>
      </c>
      <c r="BH165" s="162">
        <f>IF(N165="sníž. přenesená",J165,0)</f>
        <v>0</v>
      </c>
      <c r="BI165" s="162">
        <f>IF(N165="nulová",J165,0)</f>
        <v>0</v>
      </c>
      <c r="BJ165" s="17" t="s">
        <v>83</v>
      </c>
      <c r="BK165" s="162">
        <f>ROUND(I165*H165,2)</f>
        <v>0</v>
      </c>
      <c r="BL165" s="17" t="s">
        <v>166</v>
      </c>
      <c r="BM165" s="161" t="s">
        <v>672</v>
      </c>
    </row>
    <row r="166" spans="1:65" s="13" customFormat="1" ht="11.25">
      <c r="B166" s="163"/>
      <c r="D166" s="164" t="s">
        <v>171</v>
      </c>
      <c r="E166" s="165" t="s">
        <v>1</v>
      </c>
      <c r="F166" s="166" t="s">
        <v>665</v>
      </c>
      <c r="H166" s="167">
        <v>40</v>
      </c>
      <c r="I166" s="168"/>
      <c r="L166" s="163"/>
      <c r="M166" s="169"/>
      <c r="N166" s="170"/>
      <c r="O166" s="170"/>
      <c r="P166" s="170"/>
      <c r="Q166" s="170"/>
      <c r="R166" s="170"/>
      <c r="S166" s="170"/>
      <c r="T166" s="171"/>
      <c r="AT166" s="165" t="s">
        <v>171</v>
      </c>
      <c r="AU166" s="165" t="s">
        <v>85</v>
      </c>
      <c r="AV166" s="13" t="s">
        <v>85</v>
      </c>
      <c r="AW166" s="13" t="s">
        <v>32</v>
      </c>
      <c r="AX166" s="13" t="s">
        <v>83</v>
      </c>
      <c r="AY166" s="165" t="s">
        <v>159</v>
      </c>
    </row>
    <row r="167" spans="1:65" s="2" customFormat="1" ht="33" customHeight="1">
      <c r="A167" s="32"/>
      <c r="B167" s="149"/>
      <c r="C167" s="150" t="s">
        <v>289</v>
      </c>
      <c r="D167" s="150" t="s">
        <v>161</v>
      </c>
      <c r="E167" s="151" t="s">
        <v>673</v>
      </c>
      <c r="F167" s="152" t="s">
        <v>674</v>
      </c>
      <c r="G167" s="153" t="s">
        <v>537</v>
      </c>
      <c r="H167" s="154">
        <v>16</v>
      </c>
      <c r="I167" s="155"/>
      <c r="J167" s="156">
        <f>ROUND(I167*H167,2)</f>
        <v>0</v>
      </c>
      <c r="K167" s="152" t="s">
        <v>165</v>
      </c>
      <c r="L167" s="33"/>
      <c r="M167" s="157" t="s">
        <v>1</v>
      </c>
      <c r="N167" s="158" t="s">
        <v>41</v>
      </c>
      <c r="O167" s="58"/>
      <c r="P167" s="159">
        <f>O167*H167</f>
        <v>0</v>
      </c>
      <c r="Q167" s="159">
        <v>0</v>
      </c>
      <c r="R167" s="159">
        <f>Q167*H167</f>
        <v>0</v>
      </c>
      <c r="S167" s="159">
        <v>0</v>
      </c>
      <c r="T167" s="160">
        <f>S167*H167</f>
        <v>0</v>
      </c>
      <c r="U167" s="32"/>
      <c r="V167" s="32"/>
      <c r="W167" s="32"/>
      <c r="X167" s="32"/>
      <c r="Y167" s="32"/>
      <c r="Z167" s="32"/>
      <c r="AA167" s="32"/>
      <c r="AB167" s="32"/>
      <c r="AC167" s="32"/>
      <c r="AD167" s="32"/>
      <c r="AE167" s="32"/>
      <c r="AR167" s="161" t="s">
        <v>166</v>
      </c>
      <c r="AT167" s="161" t="s">
        <v>161</v>
      </c>
      <c r="AU167" s="161" t="s">
        <v>85</v>
      </c>
      <c r="AY167" s="17" t="s">
        <v>159</v>
      </c>
      <c r="BE167" s="162">
        <f>IF(N167="základní",J167,0)</f>
        <v>0</v>
      </c>
      <c r="BF167" s="162">
        <f>IF(N167="snížená",J167,0)</f>
        <v>0</v>
      </c>
      <c r="BG167" s="162">
        <f>IF(N167="zákl. přenesená",J167,0)</f>
        <v>0</v>
      </c>
      <c r="BH167" s="162">
        <f>IF(N167="sníž. přenesená",J167,0)</f>
        <v>0</v>
      </c>
      <c r="BI167" s="162">
        <f>IF(N167="nulová",J167,0)</f>
        <v>0</v>
      </c>
      <c r="BJ167" s="17" t="s">
        <v>83</v>
      </c>
      <c r="BK167" s="162">
        <f>ROUND(I167*H167,2)</f>
        <v>0</v>
      </c>
      <c r="BL167" s="17" t="s">
        <v>166</v>
      </c>
      <c r="BM167" s="161" t="s">
        <v>675</v>
      </c>
    </row>
    <row r="168" spans="1:65" s="13" customFormat="1" ht="11.25">
      <c r="B168" s="163"/>
      <c r="D168" s="164" t="s">
        <v>171</v>
      </c>
      <c r="E168" s="165" t="s">
        <v>1</v>
      </c>
      <c r="F168" s="166" t="s">
        <v>669</v>
      </c>
      <c r="H168" s="167">
        <v>16</v>
      </c>
      <c r="I168" s="168"/>
      <c r="L168" s="163"/>
      <c r="M168" s="169"/>
      <c r="N168" s="170"/>
      <c r="O168" s="170"/>
      <c r="P168" s="170"/>
      <c r="Q168" s="170"/>
      <c r="R168" s="170"/>
      <c r="S168" s="170"/>
      <c r="T168" s="171"/>
      <c r="AT168" s="165" t="s">
        <v>171</v>
      </c>
      <c r="AU168" s="165" t="s">
        <v>85</v>
      </c>
      <c r="AV168" s="13" t="s">
        <v>85</v>
      </c>
      <c r="AW168" s="13" t="s">
        <v>32</v>
      </c>
      <c r="AX168" s="13" t="s">
        <v>83</v>
      </c>
      <c r="AY168" s="165" t="s">
        <v>159</v>
      </c>
    </row>
    <row r="169" spans="1:65" s="2" customFormat="1" ht="24.2" customHeight="1">
      <c r="A169" s="32"/>
      <c r="B169" s="149"/>
      <c r="C169" s="150" t="s">
        <v>293</v>
      </c>
      <c r="D169" s="150" t="s">
        <v>161</v>
      </c>
      <c r="E169" s="151" t="s">
        <v>676</v>
      </c>
      <c r="F169" s="152" t="s">
        <v>677</v>
      </c>
      <c r="G169" s="153" t="s">
        <v>537</v>
      </c>
      <c r="H169" s="154">
        <v>56</v>
      </c>
      <c r="I169" s="155"/>
      <c r="J169" s="156">
        <f>ROUND(I169*H169,2)</f>
        <v>0</v>
      </c>
      <c r="K169" s="152" t="s">
        <v>165</v>
      </c>
      <c r="L169" s="33"/>
      <c r="M169" s="157" t="s">
        <v>1</v>
      </c>
      <c r="N169" s="158" t="s">
        <v>41</v>
      </c>
      <c r="O169" s="58"/>
      <c r="P169" s="159">
        <f>O169*H169</f>
        <v>0</v>
      </c>
      <c r="Q169" s="159">
        <v>0</v>
      </c>
      <c r="R169" s="159">
        <f>Q169*H169</f>
        <v>0</v>
      </c>
      <c r="S169" s="159">
        <v>0</v>
      </c>
      <c r="T169" s="160">
        <f>S169*H169</f>
        <v>0</v>
      </c>
      <c r="U169" s="32"/>
      <c r="V169" s="32"/>
      <c r="W169" s="32"/>
      <c r="X169" s="32"/>
      <c r="Y169" s="32"/>
      <c r="Z169" s="32"/>
      <c r="AA169" s="32"/>
      <c r="AB169" s="32"/>
      <c r="AC169" s="32"/>
      <c r="AD169" s="32"/>
      <c r="AE169" s="32"/>
      <c r="AR169" s="161" t="s">
        <v>166</v>
      </c>
      <c r="AT169" s="161" t="s">
        <v>161</v>
      </c>
      <c r="AU169" s="161" t="s">
        <v>85</v>
      </c>
      <c r="AY169" s="17" t="s">
        <v>159</v>
      </c>
      <c r="BE169" s="162">
        <f>IF(N169="základní",J169,0)</f>
        <v>0</v>
      </c>
      <c r="BF169" s="162">
        <f>IF(N169="snížená",J169,0)</f>
        <v>0</v>
      </c>
      <c r="BG169" s="162">
        <f>IF(N169="zákl. přenesená",J169,0)</f>
        <v>0</v>
      </c>
      <c r="BH169" s="162">
        <f>IF(N169="sníž. přenesená",J169,0)</f>
        <v>0</v>
      </c>
      <c r="BI169" s="162">
        <f>IF(N169="nulová",J169,0)</f>
        <v>0</v>
      </c>
      <c r="BJ169" s="17" t="s">
        <v>83</v>
      </c>
      <c r="BK169" s="162">
        <f>ROUND(I169*H169,2)</f>
        <v>0</v>
      </c>
      <c r="BL169" s="17" t="s">
        <v>166</v>
      </c>
      <c r="BM169" s="161" t="s">
        <v>678</v>
      </c>
    </row>
    <row r="170" spans="1:65" s="13" customFormat="1" ht="11.25">
      <c r="B170" s="163"/>
      <c r="D170" s="164" t="s">
        <v>171</v>
      </c>
      <c r="E170" s="165" t="s">
        <v>1</v>
      </c>
      <c r="F170" s="166" t="s">
        <v>679</v>
      </c>
      <c r="H170" s="167">
        <v>56</v>
      </c>
      <c r="I170" s="168"/>
      <c r="L170" s="163"/>
      <c r="M170" s="169"/>
      <c r="N170" s="170"/>
      <c r="O170" s="170"/>
      <c r="P170" s="170"/>
      <c r="Q170" s="170"/>
      <c r="R170" s="170"/>
      <c r="S170" s="170"/>
      <c r="T170" s="171"/>
      <c r="AT170" s="165" t="s">
        <v>171</v>
      </c>
      <c r="AU170" s="165" t="s">
        <v>85</v>
      </c>
      <c r="AV170" s="13" t="s">
        <v>85</v>
      </c>
      <c r="AW170" s="13" t="s">
        <v>32</v>
      </c>
      <c r="AX170" s="13" t="s">
        <v>83</v>
      </c>
      <c r="AY170" s="165" t="s">
        <v>159</v>
      </c>
    </row>
    <row r="171" spans="1:65" s="2" customFormat="1" ht="33" customHeight="1">
      <c r="A171" s="32"/>
      <c r="B171" s="149"/>
      <c r="C171" s="150" t="s">
        <v>297</v>
      </c>
      <c r="D171" s="150" t="s">
        <v>161</v>
      </c>
      <c r="E171" s="151" t="s">
        <v>204</v>
      </c>
      <c r="F171" s="152" t="s">
        <v>205</v>
      </c>
      <c r="G171" s="153" t="s">
        <v>194</v>
      </c>
      <c r="H171" s="154">
        <v>123.9</v>
      </c>
      <c r="I171" s="155"/>
      <c r="J171" s="156">
        <f>ROUND(I171*H171,2)</f>
        <v>0</v>
      </c>
      <c r="K171" s="152" t="s">
        <v>165</v>
      </c>
      <c r="L171" s="33"/>
      <c r="M171" s="157" t="s">
        <v>1</v>
      </c>
      <c r="N171" s="158" t="s">
        <v>41</v>
      </c>
      <c r="O171" s="58"/>
      <c r="P171" s="159">
        <f>O171*H171</f>
        <v>0</v>
      </c>
      <c r="Q171" s="159">
        <v>0</v>
      </c>
      <c r="R171" s="159">
        <f>Q171*H171</f>
        <v>0</v>
      </c>
      <c r="S171" s="159">
        <v>0</v>
      </c>
      <c r="T171" s="160">
        <f>S171*H171</f>
        <v>0</v>
      </c>
      <c r="U171" s="32"/>
      <c r="V171" s="32"/>
      <c r="W171" s="32"/>
      <c r="X171" s="32"/>
      <c r="Y171" s="32"/>
      <c r="Z171" s="32"/>
      <c r="AA171" s="32"/>
      <c r="AB171" s="32"/>
      <c r="AC171" s="32"/>
      <c r="AD171" s="32"/>
      <c r="AE171" s="32"/>
      <c r="AR171" s="161" t="s">
        <v>166</v>
      </c>
      <c r="AT171" s="161" t="s">
        <v>161</v>
      </c>
      <c r="AU171" s="161" t="s">
        <v>85</v>
      </c>
      <c r="AY171" s="17" t="s">
        <v>159</v>
      </c>
      <c r="BE171" s="162">
        <f>IF(N171="základní",J171,0)</f>
        <v>0</v>
      </c>
      <c r="BF171" s="162">
        <f>IF(N171="snížená",J171,0)</f>
        <v>0</v>
      </c>
      <c r="BG171" s="162">
        <f>IF(N171="zákl. přenesená",J171,0)</f>
        <v>0</v>
      </c>
      <c r="BH171" s="162">
        <f>IF(N171="sníž. přenesená",J171,0)</f>
        <v>0</v>
      </c>
      <c r="BI171" s="162">
        <f>IF(N171="nulová",J171,0)</f>
        <v>0</v>
      </c>
      <c r="BJ171" s="17" t="s">
        <v>83</v>
      </c>
      <c r="BK171" s="162">
        <f>ROUND(I171*H171,2)</f>
        <v>0</v>
      </c>
      <c r="BL171" s="17" t="s">
        <v>166</v>
      </c>
      <c r="BM171" s="161" t="s">
        <v>680</v>
      </c>
    </row>
    <row r="172" spans="1:65" s="13" customFormat="1" ht="11.25">
      <c r="B172" s="163"/>
      <c r="D172" s="164" t="s">
        <v>171</v>
      </c>
      <c r="E172" s="165" t="s">
        <v>1</v>
      </c>
      <c r="F172" s="166" t="s">
        <v>207</v>
      </c>
      <c r="H172" s="167">
        <v>29.5</v>
      </c>
      <c r="I172" s="168"/>
      <c r="L172" s="163"/>
      <c r="M172" s="169"/>
      <c r="N172" s="170"/>
      <c r="O172" s="170"/>
      <c r="P172" s="170"/>
      <c r="Q172" s="170"/>
      <c r="R172" s="170"/>
      <c r="S172" s="170"/>
      <c r="T172" s="171"/>
      <c r="AT172" s="165" t="s">
        <v>171</v>
      </c>
      <c r="AU172" s="165" t="s">
        <v>85</v>
      </c>
      <c r="AV172" s="13" t="s">
        <v>85</v>
      </c>
      <c r="AW172" s="13" t="s">
        <v>32</v>
      </c>
      <c r="AX172" s="13" t="s">
        <v>76</v>
      </c>
      <c r="AY172" s="165" t="s">
        <v>159</v>
      </c>
    </row>
    <row r="173" spans="1:65" s="13" customFormat="1" ht="11.25">
      <c r="B173" s="163"/>
      <c r="D173" s="164" t="s">
        <v>171</v>
      </c>
      <c r="E173" s="165" t="s">
        <v>1</v>
      </c>
      <c r="F173" s="166" t="s">
        <v>208</v>
      </c>
      <c r="H173" s="167">
        <v>29.5</v>
      </c>
      <c r="I173" s="168"/>
      <c r="L173" s="163"/>
      <c r="M173" s="169"/>
      <c r="N173" s="170"/>
      <c r="O173" s="170"/>
      <c r="P173" s="170"/>
      <c r="Q173" s="170"/>
      <c r="R173" s="170"/>
      <c r="S173" s="170"/>
      <c r="T173" s="171"/>
      <c r="AT173" s="165" t="s">
        <v>171</v>
      </c>
      <c r="AU173" s="165" t="s">
        <v>85</v>
      </c>
      <c r="AV173" s="13" t="s">
        <v>85</v>
      </c>
      <c r="AW173" s="13" t="s">
        <v>32</v>
      </c>
      <c r="AX173" s="13" t="s">
        <v>76</v>
      </c>
      <c r="AY173" s="165" t="s">
        <v>159</v>
      </c>
    </row>
    <row r="174" spans="1:65" s="13" customFormat="1" ht="11.25">
      <c r="B174" s="163"/>
      <c r="D174" s="164" t="s">
        <v>171</v>
      </c>
      <c r="E174" s="165" t="s">
        <v>1</v>
      </c>
      <c r="F174" s="166" t="s">
        <v>209</v>
      </c>
      <c r="H174" s="167">
        <v>17</v>
      </c>
      <c r="I174" s="168"/>
      <c r="L174" s="163"/>
      <c r="M174" s="169"/>
      <c r="N174" s="170"/>
      <c r="O174" s="170"/>
      <c r="P174" s="170"/>
      <c r="Q174" s="170"/>
      <c r="R174" s="170"/>
      <c r="S174" s="170"/>
      <c r="T174" s="171"/>
      <c r="AT174" s="165" t="s">
        <v>171</v>
      </c>
      <c r="AU174" s="165" t="s">
        <v>85</v>
      </c>
      <c r="AV174" s="13" t="s">
        <v>85</v>
      </c>
      <c r="AW174" s="13" t="s">
        <v>32</v>
      </c>
      <c r="AX174" s="13" t="s">
        <v>76</v>
      </c>
      <c r="AY174" s="165" t="s">
        <v>159</v>
      </c>
    </row>
    <row r="175" spans="1:65" s="13" customFormat="1" ht="11.25">
      <c r="B175" s="163"/>
      <c r="D175" s="164" t="s">
        <v>171</v>
      </c>
      <c r="E175" s="165" t="s">
        <v>1</v>
      </c>
      <c r="F175" s="166" t="s">
        <v>681</v>
      </c>
      <c r="H175" s="167">
        <v>47.9</v>
      </c>
      <c r="I175" s="168"/>
      <c r="L175" s="163"/>
      <c r="M175" s="169"/>
      <c r="N175" s="170"/>
      <c r="O175" s="170"/>
      <c r="P175" s="170"/>
      <c r="Q175" s="170"/>
      <c r="R175" s="170"/>
      <c r="S175" s="170"/>
      <c r="T175" s="171"/>
      <c r="AT175" s="165" t="s">
        <v>171</v>
      </c>
      <c r="AU175" s="165" t="s">
        <v>85</v>
      </c>
      <c r="AV175" s="13" t="s">
        <v>85</v>
      </c>
      <c r="AW175" s="13" t="s">
        <v>32</v>
      </c>
      <c r="AX175" s="13" t="s">
        <v>76</v>
      </c>
      <c r="AY175" s="165" t="s">
        <v>159</v>
      </c>
    </row>
    <row r="176" spans="1:65" s="15" customFormat="1" ht="11.25">
      <c r="B176" s="179"/>
      <c r="D176" s="164" t="s">
        <v>171</v>
      </c>
      <c r="E176" s="180" t="s">
        <v>1</v>
      </c>
      <c r="F176" s="181" t="s">
        <v>210</v>
      </c>
      <c r="H176" s="182">
        <v>123.9</v>
      </c>
      <c r="I176" s="183"/>
      <c r="L176" s="179"/>
      <c r="M176" s="184"/>
      <c r="N176" s="185"/>
      <c r="O176" s="185"/>
      <c r="P176" s="185"/>
      <c r="Q176" s="185"/>
      <c r="R176" s="185"/>
      <c r="S176" s="185"/>
      <c r="T176" s="186"/>
      <c r="AT176" s="180" t="s">
        <v>171</v>
      </c>
      <c r="AU176" s="180" t="s">
        <v>85</v>
      </c>
      <c r="AV176" s="15" t="s">
        <v>166</v>
      </c>
      <c r="AW176" s="15" t="s">
        <v>32</v>
      </c>
      <c r="AX176" s="15" t="s">
        <v>83</v>
      </c>
      <c r="AY176" s="180" t="s">
        <v>159</v>
      </c>
    </row>
    <row r="177" spans="1:65" s="2" customFormat="1" ht="33" customHeight="1">
      <c r="A177" s="32"/>
      <c r="B177" s="149"/>
      <c r="C177" s="150" t="s">
        <v>302</v>
      </c>
      <c r="D177" s="150" t="s">
        <v>161</v>
      </c>
      <c r="E177" s="151" t="s">
        <v>212</v>
      </c>
      <c r="F177" s="152" t="s">
        <v>213</v>
      </c>
      <c r="G177" s="153" t="s">
        <v>194</v>
      </c>
      <c r="H177" s="154">
        <v>555.79999999999995</v>
      </c>
      <c r="I177" s="155"/>
      <c r="J177" s="156">
        <f>ROUND(I177*H177,2)</f>
        <v>0</v>
      </c>
      <c r="K177" s="152" t="s">
        <v>165</v>
      </c>
      <c r="L177" s="33"/>
      <c r="M177" s="157" t="s">
        <v>1</v>
      </c>
      <c r="N177" s="158" t="s">
        <v>41</v>
      </c>
      <c r="O177" s="58"/>
      <c r="P177" s="159">
        <f>O177*H177</f>
        <v>0</v>
      </c>
      <c r="Q177" s="159">
        <v>0</v>
      </c>
      <c r="R177" s="159">
        <f>Q177*H177</f>
        <v>0</v>
      </c>
      <c r="S177" s="159">
        <v>0</v>
      </c>
      <c r="T177" s="160">
        <f>S177*H177</f>
        <v>0</v>
      </c>
      <c r="U177" s="32"/>
      <c r="V177" s="32"/>
      <c r="W177" s="32"/>
      <c r="X177" s="32"/>
      <c r="Y177" s="32"/>
      <c r="Z177" s="32"/>
      <c r="AA177" s="32"/>
      <c r="AB177" s="32"/>
      <c r="AC177" s="32"/>
      <c r="AD177" s="32"/>
      <c r="AE177" s="32"/>
      <c r="AR177" s="161" t="s">
        <v>166</v>
      </c>
      <c r="AT177" s="161" t="s">
        <v>161</v>
      </c>
      <c r="AU177" s="161" t="s">
        <v>85</v>
      </c>
      <c r="AY177" s="17" t="s">
        <v>159</v>
      </c>
      <c r="BE177" s="162">
        <f>IF(N177="základní",J177,0)</f>
        <v>0</v>
      </c>
      <c r="BF177" s="162">
        <f>IF(N177="snížená",J177,0)</f>
        <v>0</v>
      </c>
      <c r="BG177" s="162">
        <f>IF(N177="zákl. přenesená",J177,0)</f>
        <v>0</v>
      </c>
      <c r="BH177" s="162">
        <f>IF(N177="sníž. přenesená",J177,0)</f>
        <v>0</v>
      </c>
      <c r="BI177" s="162">
        <f>IF(N177="nulová",J177,0)</f>
        <v>0</v>
      </c>
      <c r="BJ177" s="17" t="s">
        <v>83</v>
      </c>
      <c r="BK177" s="162">
        <f>ROUND(I177*H177,2)</f>
        <v>0</v>
      </c>
      <c r="BL177" s="17" t="s">
        <v>166</v>
      </c>
      <c r="BM177" s="161" t="s">
        <v>682</v>
      </c>
    </row>
    <row r="178" spans="1:65" s="14" customFormat="1" ht="11.25">
      <c r="B178" s="172"/>
      <c r="D178" s="164" t="s">
        <v>171</v>
      </c>
      <c r="E178" s="173" t="s">
        <v>1</v>
      </c>
      <c r="F178" s="174" t="s">
        <v>215</v>
      </c>
      <c r="H178" s="173" t="s">
        <v>1</v>
      </c>
      <c r="I178" s="175"/>
      <c r="L178" s="172"/>
      <c r="M178" s="176"/>
      <c r="N178" s="177"/>
      <c r="O178" s="177"/>
      <c r="P178" s="177"/>
      <c r="Q178" s="177"/>
      <c r="R178" s="177"/>
      <c r="S178" s="177"/>
      <c r="T178" s="178"/>
      <c r="AT178" s="173" t="s">
        <v>171</v>
      </c>
      <c r="AU178" s="173" t="s">
        <v>85</v>
      </c>
      <c r="AV178" s="14" t="s">
        <v>83</v>
      </c>
      <c r="AW178" s="14" t="s">
        <v>32</v>
      </c>
      <c r="AX178" s="14" t="s">
        <v>76</v>
      </c>
      <c r="AY178" s="173" t="s">
        <v>159</v>
      </c>
    </row>
    <row r="179" spans="1:65" s="13" customFormat="1" ht="11.25">
      <c r="B179" s="163"/>
      <c r="D179" s="164" t="s">
        <v>171</v>
      </c>
      <c r="E179" s="165" t="s">
        <v>1</v>
      </c>
      <c r="F179" s="166" t="s">
        <v>216</v>
      </c>
      <c r="H179" s="167">
        <v>585.29999999999995</v>
      </c>
      <c r="I179" s="168"/>
      <c r="L179" s="163"/>
      <c r="M179" s="169"/>
      <c r="N179" s="170"/>
      <c r="O179" s="170"/>
      <c r="P179" s="170"/>
      <c r="Q179" s="170"/>
      <c r="R179" s="170"/>
      <c r="S179" s="170"/>
      <c r="T179" s="171"/>
      <c r="AT179" s="165" t="s">
        <v>171</v>
      </c>
      <c r="AU179" s="165" t="s">
        <v>85</v>
      </c>
      <c r="AV179" s="13" t="s">
        <v>85</v>
      </c>
      <c r="AW179" s="13" t="s">
        <v>32</v>
      </c>
      <c r="AX179" s="13" t="s">
        <v>76</v>
      </c>
      <c r="AY179" s="165" t="s">
        <v>159</v>
      </c>
    </row>
    <row r="180" spans="1:65" s="13" customFormat="1" ht="11.25">
      <c r="B180" s="163"/>
      <c r="D180" s="164" t="s">
        <v>171</v>
      </c>
      <c r="E180" s="165" t="s">
        <v>1</v>
      </c>
      <c r="F180" s="166" t="s">
        <v>217</v>
      </c>
      <c r="H180" s="167">
        <v>-29.5</v>
      </c>
      <c r="I180" s="168"/>
      <c r="L180" s="163"/>
      <c r="M180" s="169"/>
      <c r="N180" s="170"/>
      <c r="O180" s="170"/>
      <c r="P180" s="170"/>
      <c r="Q180" s="170"/>
      <c r="R180" s="170"/>
      <c r="S180" s="170"/>
      <c r="T180" s="171"/>
      <c r="AT180" s="165" t="s">
        <v>171</v>
      </c>
      <c r="AU180" s="165" t="s">
        <v>85</v>
      </c>
      <c r="AV180" s="13" t="s">
        <v>85</v>
      </c>
      <c r="AW180" s="13" t="s">
        <v>32</v>
      </c>
      <c r="AX180" s="13" t="s">
        <v>76</v>
      </c>
      <c r="AY180" s="165" t="s">
        <v>159</v>
      </c>
    </row>
    <row r="181" spans="1:65" s="15" customFormat="1" ht="11.25">
      <c r="B181" s="179"/>
      <c r="D181" s="164" t="s">
        <v>171</v>
      </c>
      <c r="E181" s="180" t="s">
        <v>120</v>
      </c>
      <c r="F181" s="181" t="s">
        <v>210</v>
      </c>
      <c r="H181" s="182">
        <v>555.79999999999995</v>
      </c>
      <c r="I181" s="183"/>
      <c r="L181" s="179"/>
      <c r="M181" s="184"/>
      <c r="N181" s="185"/>
      <c r="O181" s="185"/>
      <c r="P181" s="185"/>
      <c r="Q181" s="185"/>
      <c r="R181" s="185"/>
      <c r="S181" s="185"/>
      <c r="T181" s="186"/>
      <c r="AT181" s="180" t="s">
        <v>171</v>
      </c>
      <c r="AU181" s="180" t="s">
        <v>85</v>
      </c>
      <c r="AV181" s="15" t="s">
        <v>166</v>
      </c>
      <c r="AW181" s="15" t="s">
        <v>32</v>
      </c>
      <c r="AX181" s="15" t="s">
        <v>83</v>
      </c>
      <c r="AY181" s="180" t="s">
        <v>159</v>
      </c>
    </row>
    <row r="182" spans="1:65" s="2" customFormat="1" ht="37.9" customHeight="1">
      <c r="A182" s="32"/>
      <c r="B182" s="149"/>
      <c r="C182" s="150" t="s">
        <v>307</v>
      </c>
      <c r="D182" s="150" t="s">
        <v>161</v>
      </c>
      <c r="E182" s="151" t="s">
        <v>219</v>
      </c>
      <c r="F182" s="152" t="s">
        <v>220</v>
      </c>
      <c r="G182" s="153" t="s">
        <v>194</v>
      </c>
      <c r="H182" s="154">
        <v>2779</v>
      </c>
      <c r="I182" s="155"/>
      <c r="J182" s="156">
        <f>ROUND(I182*H182,2)</f>
        <v>0</v>
      </c>
      <c r="K182" s="152" t="s">
        <v>165</v>
      </c>
      <c r="L182" s="33"/>
      <c r="M182" s="157" t="s">
        <v>1</v>
      </c>
      <c r="N182" s="158" t="s">
        <v>41</v>
      </c>
      <c r="O182" s="58"/>
      <c r="P182" s="159">
        <f>O182*H182</f>
        <v>0</v>
      </c>
      <c r="Q182" s="159">
        <v>0</v>
      </c>
      <c r="R182" s="159">
        <f>Q182*H182</f>
        <v>0</v>
      </c>
      <c r="S182" s="159">
        <v>0</v>
      </c>
      <c r="T182" s="160">
        <f>S182*H182</f>
        <v>0</v>
      </c>
      <c r="U182" s="32"/>
      <c r="V182" s="32"/>
      <c r="W182" s="32"/>
      <c r="X182" s="32"/>
      <c r="Y182" s="32"/>
      <c r="Z182" s="32"/>
      <c r="AA182" s="32"/>
      <c r="AB182" s="32"/>
      <c r="AC182" s="32"/>
      <c r="AD182" s="32"/>
      <c r="AE182" s="32"/>
      <c r="AR182" s="161" t="s">
        <v>166</v>
      </c>
      <c r="AT182" s="161" t="s">
        <v>161</v>
      </c>
      <c r="AU182" s="161" t="s">
        <v>85</v>
      </c>
      <c r="AY182" s="17" t="s">
        <v>159</v>
      </c>
      <c r="BE182" s="162">
        <f>IF(N182="základní",J182,0)</f>
        <v>0</v>
      </c>
      <c r="BF182" s="162">
        <f>IF(N182="snížená",J182,0)</f>
        <v>0</v>
      </c>
      <c r="BG182" s="162">
        <f>IF(N182="zákl. přenesená",J182,0)</f>
        <v>0</v>
      </c>
      <c r="BH182" s="162">
        <f>IF(N182="sníž. přenesená",J182,0)</f>
        <v>0</v>
      </c>
      <c r="BI182" s="162">
        <f>IF(N182="nulová",J182,0)</f>
        <v>0</v>
      </c>
      <c r="BJ182" s="17" t="s">
        <v>83</v>
      </c>
      <c r="BK182" s="162">
        <f>ROUND(I182*H182,2)</f>
        <v>0</v>
      </c>
      <c r="BL182" s="17" t="s">
        <v>166</v>
      </c>
      <c r="BM182" s="161" t="s">
        <v>683</v>
      </c>
    </row>
    <row r="183" spans="1:65" s="13" customFormat="1" ht="11.25">
      <c r="B183" s="163"/>
      <c r="D183" s="164" t="s">
        <v>171</v>
      </c>
      <c r="E183" s="165" t="s">
        <v>1</v>
      </c>
      <c r="F183" s="166" t="s">
        <v>222</v>
      </c>
      <c r="H183" s="167">
        <v>2779</v>
      </c>
      <c r="I183" s="168"/>
      <c r="L183" s="163"/>
      <c r="M183" s="169"/>
      <c r="N183" s="170"/>
      <c r="O183" s="170"/>
      <c r="P183" s="170"/>
      <c r="Q183" s="170"/>
      <c r="R183" s="170"/>
      <c r="S183" s="170"/>
      <c r="T183" s="171"/>
      <c r="AT183" s="165" t="s">
        <v>171</v>
      </c>
      <c r="AU183" s="165" t="s">
        <v>85</v>
      </c>
      <c r="AV183" s="13" t="s">
        <v>85</v>
      </c>
      <c r="AW183" s="13" t="s">
        <v>32</v>
      </c>
      <c r="AX183" s="13" t="s">
        <v>83</v>
      </c>
      <c r="AY183" s="165" t="s">
        <v>159</v>
      </c>
    </row>
    <row r="184" spans="1:65" s="2" customFormat="1" ht="24.2" customHeight="1">
      <c r="A184" s="32"/>
      <c r="B184" s="149"/>
      <c r="C184" s="150" t="s">
        <v>313</v>
      </c>
      <c r="D184" s="150" t="s">
        <v>161</v>
      </c>
      <c r="E184" s="151" t="s">
        <v>224</v>
      </c>
      <c r="F184" s="152" t="s">
        <v>225</v>
      </c>
      <c r="G184" s="153" t="s">
        <v>194</v>
      </c>
      <c r="H184" s="154">
        <v>123.9</v>
      </c>
      <c r="I184" s="155"/>
      <c r="J184" s="156">
        <f>ROUND(I184*H184,2)</f>
        <v>0</v>
      </c>
      <c r="K184" s="152" t="s">
        <v>165</v>
      </c>
      <c r="L184" s="33"/>
      <c r="M184" s="157" t="s">
        <v>1</v>
      </c>
      <c r="N184" s="158" t="s">
        <v>41</v>
      </c>
      <c r="O184" s="58"/>
      <c r="P184" s="159">
        <f>O184*H184</f>
        <v>0</v>
      </c>
      <c r="Q184" s="159">
        <v>0</v>
      </c>
      <c r="R184" s="159">
        <f>Q184*H184</f>
        <v>0</v>
      </c>
      <c r="S184" s="159">
        <v>0</v>
      </c>
      <c r="T184" s="160">
        <f>S184*H184</f>
        <v>0</v>
      </c>
      <c r="U184" s="32"/>
      <c r="V184" s="32"/>
      <c r="W184" s="32"/>
      <c r="X184" s="32"/>
      <c r="Y184" s="32"/>
      <c r="Z184" s="32"/>
      <c r="AA184" s="32"/>
      <c r="AB184" s="32"/>
      <c r="AC184" s="32"/>
      <c r="AD184" s="32"/>
      <c r="AE184" s="32"/>
      <c r="AR184" s="161" t="s">
        <v>166</v>
      </c>
      <c r="AT184" s="161" t="s">
        <v>161</v>
      </c>
      <c r="AU184" s="161" t="s">
        <v>85</v>
      </c>
      <c r="AY184" s="17" t="s">
        <v>159</v>
      </c>
      <c r="BE184" s="162">
        <f>IF(N184="základní",J184,0)</f>
        <v>0</v>
      </c>
      <c r="BF184" s="162">
        <f>IF(N184="snížená",J184,0)</f>
        <v>0</v>
      </c>
      <c r="BG184" s="162">
        <f>IF(N184="zákl. přenesená",J184,0)</f>
        <v>0</v>
      </c>
      <c r="BH184" s="162">
        <f>IF(N184="sníž. přenesená",J184,0)</f>
        <v>0</v>
      </c>
      <c r="BI184" s="162">
        <f>IF(N184="nulová",J184,0)</f>
        <v>0</v>
      </c>
      <c r="BJ184" s="17" t="s">
        <v>83</v>
      </c>
      <c r="BK184" s="162">
        <f>ROUND(I184*H184,2)</f>
        <v>0</v>
      </c>
      <c r="BL184" s="17" t="s">
        <v>166</v>
      </c>
      <c r="BM184" s="161" t="s">
        <v>684</v>
      </c>
    </row>
    <row r="185" spans="1:65" s="13" customFormat="1" ht="11.25">
      <c r="B185" s="163"/>
      <c r="D185" s="164" t="s">
        <v>171</v>
      </c>
      <c r="E185" s="165" t="s">
        <v>1</v>
      </c>
      <c r="F185" s="166" t="s">
        <v>209</v>
      </c>
      <c r="H185" s="167">
        <v>17</v>
      </c>
      <c r="I185" s="168"/>
      <c r="L185" s="163"/>
      <c r="M185" s="169"/>
      <c r="N185" s="170"/>
      <c r="O185" s="170"/>
      <c r="P185" s="170"/>
      <c r="Q185" s="170"/>
      <c r="R185" s="170"/>
      <c r="S185" s="170"/>
      <c r="T185" s="171"/>
      <c r="AT185" s="165" t="s">
        <v>171</v>
      </c>
      <c r="AU185" s="165" t="s">
        <v>85</v>
      </c>
      <c r="AV185" s="13" t="s">
        <v>85</v>
      </c>
      <c r="AW185" s="13" t="s">
        <v>32</v>
      </c>
      <c r="AX185" s="13" t="s">
        <v>76</v>
      </c>
      <c r="AY185" s="165" t="s">
        <v>159</v>
      </c>
    </row>
    <row r="186" spans="1:65" s="13" customFormat="1" ht="11.25">
      <c r="B186" s="163"/>
      <c r="D186" s="164" t="s">
        <v>171</v>
      </c>
      <c r="E186" s="165" t="s">
        <v>1</v>
      </c>
      <c r="F186" s="166" t="s">
        <v>681</v>
      </c>
      <c r="H186" s="167">
        <v>47.9</v>
      </c>
      <c r="I186" s="168"/>
      <c r="L186" s="163"/>
      <c r="M186" s="169"/>
      <c r="N186" s="170"/>
      <c r="O186" s="170"/>
      <c r="P186" s="170"/>
      <c r="Q186" s="170"/>
      <c r="R186" s="170"/>
      <c r="S186" s="170"/>
      <c r="T186" s="171"/>
      <c r="AT186" s="165" t="s">
        <v>171</v>
      </c>
      <c r="AU186" s="165" t="s">
        <v>85</v>
      </c>
      <c r="AV186" s="13" t="s">
        <v>85</v>
      </c>
      <c r="AW186" s="13" t="s">
        <v>32</v>
      </c>
      <c r="AX186" s="13" t="s">
        <v>76</v>
      </c>
      <c r="AY186" s="165" t="s">
        <v>159</v>
      </c>
    </row>
    <row r="187" spans="1:65" s="13" customFormat="1" ht="11.25">
      <c r="B187" s="163"/>
      <c r="D187" s="164" t="s">
        <v>171</v>
      </c>
      <c r="E187" s="165" t="s">
        <v>1</v>
      </c>
      <c r="F187" s="166" t="s">
        <v>207</v>
      </c>
      <c r="H187" s="167">
        <v>29.5</v>
      </c>
      <c r="I187" s="168"/>
      <c r="L187" s="163"/>
      <c r="M187" s="169"/>
      <c r="N187" s="170"/>
      <c r="O187" s="170"/>
      <c r="P187" s="170"/>
      <c r="Q187" s="170"/>
      <c r="R187" s="170"/>
      <c r="S187" s="170"/>
      <c r="T187" s="171"/>
      <c r="AT187" s="165" t="s">
        <v>171</v>
      </c>
      <c r="AU187" s="165" t="s">
        <v>85</v>
      </c>
      <c r="AV187" s="13" t="s">
        <v>85</v>
      </c>
      <c r="AW187" s="13" t="s">
        <v>32</v>
      </c>
      <c r="AX187" s="13" t="s">
        <v>76</v>
      </c>
      <c r="AY187" s="165" t="s">
        <v>159</v>
      </c>
    </row>
    <row r="188" spans="1:65" s="13" customFormat="1" ht="11.25">
      <c r="B188" s="163"/>
      <c r="D188" s="164" t="s">
        <v>171</v>
      </c>
      <c r="E188" s="165" t="s">
        <v>1</v>
      </c>
      <c r="F188" s="166" t="s">
        <v>208</v>
      </c>
      <c r="H188" s="167">
        <v>29.5</v>
      </c>
      <c r="I188" s="168"/>
      <c r="L188" s="163"/>
      <c r="M188" s="169"/>
      <c r="N188" s="170"/>
      <c r="O188" s="170"/>
      <c r="P188" s="170"/>
      <c r="Q188" s="170"/>
      <c r="R188" s="170"/>
      <c r="S188" s="170"/>
      <c r="T188" s="171"/>
      <c r="AT188" s="165" t="s">
        <v>171</v>
      </c>
      <c r="AU188" s="165" t="s">
        <v>85</v>
      </c>
      <c r="AV188" s="13" t="s">
        <v>85</v>
      </c>
      <c r="AW188" s="13" t="s">
        <v>32</v>
      </c>
      <c r="AX188" s="13" t="s">
        <v>76</v>
      </c>
      <c r="AY188" s="165" t="s">
        <v>159</v>
      </c>
    </row>
    <row r="189" spans="1:65" s="15" customFormat="1" ht="11.25">
      <c r="B189" s="179"/>
      <c r="D189" s="164" t="s">
        <v>171</v>
      </c>
      <c r="E189" s="180" t="s">
        <v>1</v>
      </c>
      <c r="F189" s="181" t="s">
        <v>210</v>
      </c>
      <c r="H189" s="182">
        <v>123.9</v>
      </c>
      <c r="I189" s="183"/>
      <c r="L189" s="179"/>
      <c r="M189" s="184"/>
      <c r="N189" s="185"/>
      <c r="O189" s="185"/>
      <c r="P189" s="185"/>
      <c r="Q189" s="185"/>
      <c r="R189" s="185"/>
      <c r="S189" s="185"/>
      <c r="T189" s="186"/>
      <c r="AT189" s="180" t="s">
        <v>171</v>
      </c>
      <c r="AU189" s="180" t="s">
        <v>85</v>
      </c>
      <c r="AV189" s="15" t="s">
        <v>166</v>
      </c>
      <c r="AW189" s="15" t="s">
        <v>32</v>
      </c>
      <c r="AX189" s="15" t="s">
        <v>83</v>
      </c>
      <c r="AY189" s="180" t="s">
        <v>159</v>
      </c>
    </row>
    <row r="190" spans="1:65" s="2" customFormat="1" ht="24.2" customHeight="1">
      <c r="A190" s="32"/>
      <c r="B190" s="149"/>
      <c r="C190" s="150" t="s">
        <v>319</v>
      </c>
      <c r="D190" s="150" t="s">
        <v>161</v>
      </c>
      <c r="E190" s="151" t="s">
        <v>228</v>
      </c>
      <c r="F190" s="152" t="s">
        <v>229</v>
      </c>
      <c r="G190" s="153" t="s">
        <v>194</v>
      </c>
      <c r="H190" s="154">
        <v>29.5</v>
      </c>
      <c r="I190" s="155"/>
      <c r="J190" s="156">
        <f>ROUND(I190*H190,2)</f>
        <v>0</v>
      </c>
      <c r="K190" s="152" t="s">
        <v>165</v>
      </c>
      <c r="L190" s="33"/>
      <c r="M190" s="157" t="s">
        <v>1</v>
      </c>
      <c r="N190" s="158" t="s">
        <v>41</v>
      </c>
      <c r="O190" s="58"/>
      <c r="P190" s="159">
        <f>O190*H190</f>
        <v>0</v>
      </c>
      <c r="Q190" s="159">
        <v>0</v>
      </c>
      <c r="R190" s="159">
        <f>Q190*H190</f>
        <v>0</v>
      </c>
      <c r="S190" s="159">
        <v>0</v>
      </c>
      <c r="T190" s="160">
        <f>S190*H190</f>
        <v>0</v>
      </c>
      <c r="U190" s="32"/>
      <c r="V190" s="32"/>
      <c r="W190" s="32"/>
      <c r="X190" s="32"/>
      <c r="Y190" s="32"/>
      <c r="Z190" s="32"/>
      <c r="AA190" s="32"/>
      <c r="AB190" s="32"/>
      <c r="AC190" s="32"/>
      <c r="AD190" s="32"/>
      <c r="AE190" s="32"/>
      <c r="AR190" s="161" t="s">
        <v>166</v>
      </c>
      <c r="AT190" s="161" t="s">
        <v>161</v>
      </c>
      <c r="AU190" s="161" t="s">
        <v>85</v>
      </c>
      <c r="AY190" s="17" t="s">
        <v>159</v>
      </c>
      <c r="BE190" s="162">
        <f>IF(N190="základní",J190,0)</f>
        <v>0</v>
      </c>
      <c r="BF190" s="162">
        <f>IF(N190="snížená",J190,0)</f>
        <v>0</v>
      </c>
      <c r="BG190" s="162">
        <f>IF(N190="zákl. přenesená",J190,0)</f>
        <v>0</v>
      </c>
      <c r="BH190" s="162">
        <f>IF(N190="sníž. přenesená",J190,0)</f>
        <v>0</v>
      </c>
      <c r="BI190" s="162">
        <f>IF(N190="nulová",J190,0)</f>
        <v>0</v>
      </c>
      <c r="BJ190" s="17" t="s">
        <v>83</v>
      </c>
      <c r="BK190" s="162">
        <f>ROUND(I190*H190,2)</f>
        <v>0</v>
      </c>
      <c r="BL190" s="17" t="s">
        <v>166</v>
      </c>
      <c r="BM190" s="161" t="s">
        <v>685</v>
      </c>
    </row>
    <row r="191" spans="1:65" s="13" customFormat="1" ht="11.25">
      <c r="B191" s="163"/>
      <c r="D191" s="164" t="s">
        <v>171</v>
      </c>
      <c r="E191" s="165" t="s">
        <v>118</v>
      </c>
      <c r="F191" s="166" t="s">
        <v>231</v>
      </c>
      <c r="H191" s="167">
        <v>29.5</v>
      </c>
      <c r="I191" s="168"/>
      <c r="L191" s="163"/>
      <c r="M191" s="169"/>
      <c r="N191" s="170"/>
      <c r="O191" s="170"/>
      <c r="P191" s="170"/>
      <c r="Q191" s="170"/>
      <c r="R191" s="170"/>
      <c r="S191" s="170"/>
      <c r="T191" s="171"/>
      <c r="AT191" s="165" t="s">
        <v>171</v>
      </c>
      <c r="AU191" s="165" t="s">
        <v>85</v>
      </c>
      <c r="AV191" s="13" t="s">
        <v>85</v>
      </c>
      <c r="AW191" s="13" t="s">
        <v>32</v>
      </c>
      <c r="AX191" s="13" t="s">
        <v>83</v>
      </c>
      <c r="AY191" s="165" t="s">
        <v>159</v>
      </c>
    </row>
    <row r="192" spans="1:65" s="2" customFormat="1" ht="33" customHeight="1">
      <c r="A192" s="32"/>
      <c r="B192" s="149"/>
      <c r="C192" s="150" t="s">
        <v>323</v>
      </c>
      <c r="D192" s="150" t="s">
        <v>161</v>
      </c>
      <c r="E192" s="151" t="s">
        <v>233</v>
      </c>
      <c r="F192" s="152" t="s">
        <v>234</v>
      </c>
      <c r="G192" s="153" t="s">
        <v>235</v>
      </c>
      <c r="H192" s="154">
        <v>1111.5999999999999</v>
      </c>
      <c r="I192" s="155"/>
      <c r="J192" s="156">
        <f>ROUND(I192*H192,2)</f>
        <v>0</v>
      </c>
      <c r="K192" s="152" t="s">
        <v>165</v>
      </c>
      <c r="L192" s="33"/>
      <c r="M192" s="157" t="s">
        <v>1</v>
      </c>
      <c r="N192" s="158" t="s">
        <v>41</v>
      </c>
      <c r="O192" s="58"/>
      <c r="P192" s="159">
        <f>O192*H192</f>
        <v>0</v>
      </c>
      <c r="Q192" s="159">
        <v>0</v>
      </c>
      <c r="R192" s="159">
        <f>Q192*H192</f>
        <v>0</v>
      </c>
      <c r="S192" s="159">
        <v>0</v>
      </c>
      <c r="T192" s="160">
        <f>S192*H192</f>
        <v>0</v>
      </c>
      <c r="U192" s="32"/>
      <c r="V192" s="32"/>
      <c r="W192" s="32"/>
      <c r="X192" s="32"/>
      <c r="Y192" s="32"/>
      <c r="Z192" s="32"/>
      <c r="AA192" s="32"/>
      <c r="AB192" s="32"/>
      <c r="AC192" s="32"/>
      <c r="AD192" s="32"/>
      <c r="AE192" s="32"/>
      <c r="AR192" s="161" t="s">
        <v>166</v>
      </c>
      <c r="AT192" s="161" t="s">
        <v>161</v>
      </c>
      <c r="AU192" s="161" t="s">
        <v>85</v>
      </c>
      <c r="AY192" s="17" t="s">
        <v>159</v>
      </c>
      <c r="BE192" s="162">
        <f>IF(N192="základní",J192,0)</f>
        <v>0</v>
      </c>
      <c r="BF192" s="162">
        <f>IF(N192="snížená",J192,0)</f>
        <v>0</v>
      </c>
      <c r="BG192" s="162">
        <f>IF(N192="zákl. přenesená",J192,0)</f>
        <v>0</v>
      </c>
      <c r="BH192" s="162">
        <f>IF(N192="sníž. přenesená",J192,0)</f>
        <v>0</v>
      </c>
      <c r="BI192" s="162">
        <f>IF(N192="nulová",J192,0)</f>
        <v>0</v>
      </c>
      <c r="BJ192" s="17" t="s">
        <v>83</v>
      </c>
      <c r="BK192" s="162">
        <f>ROUND(I192*H192,2)</f>
        <v>0</v>
      </c>
      <c r="BL192" s="17" t="s">
        <v>166</v>
      </c>
      <c r="BM192" s="161" t="s">
        <v>686</v>
      </c>
    </row>
    <row r="193" spans="1:65" s="13" customFormat="1" ht="11.25">
      <c r="B193" s="163"/>
      <c r="D193" s="164" t="s">
        <v>171</v>
      </c>
      <c r="E193" s="165" t="s">
        <v>1</v>
      </c>
      <c r="F193" s="166" t="s">
        <v>237</v>
      </c>
      <c r="H193" s="167">
        <v>1111.5999999999999</v>
      </c>
      <c r="I193" s="168"/>
      <c r="L193" s="163"/>
      <c r="M193" s="169"/>
      <c r="N193" s="170"/>
      <c r="O193" s="170"/>
      <c r="P193" s="170"/>
      <c r="Q193" s="170"/>
      <c r="R193" s="170"/>
      <c r="S193" s="170"/>
      <c r="T193" s="171"/>
      <c r="AT193" s="165" t="s">
        <v>171</v>
      </c>
      <c r="AU193" s="165" t="s">
        <v>85</v>
      </c>
      <c r="AV193" s="13" t="s">
        <v>85</v>
      </c>
      <c r="AW193" s="13" t="s">
        <v>32</v>
      </c>
      <c r="AX193" s="13" t="s">
        <v>83</v>
      </c>
      <c r="AY193" s="165" t="s">
        <v>159</v>
      </c>
    </row>
    <row r="194" spans="1:65" s="2" customFormat="1" ht="16.5" customHeight="1">
      <c r="A194" s="32"/>
      <c r="B194" s="149"/>
      <c r="C194" s="150" t="s">
        <v>329</v>
      </c>
      <c r="D194" s="150" t="s">
        <v>161</v>
      </c>
      <c r="E194" s="151" t="s">
        <v>238</v>
      </c>
      <c r="F194" s="152" t="s">
        <v>239</v>
      </c>
      <c r="G194" s="153" t="s">
        <v>194</v>
      </c>
      <c r="H194" s="154">
        <v>555.79999999999995</v>
      </c>
      <c r="I194" s="155"/>
      <c r="J194" s="156">
        <f>ROUND(I194*H194,2)</f>
        <v>0</v>
      </c>
      <c r="K194" s="152" t="s">
        <v>165</v>
      </c>
      <c r="L194" s="33"/>
      <c r="M194" s="157" t="s">
        <v>1</v>
      </c>
      <c r="N194" s="158" t="s">
        <v>41</v>
      </c>
      <c r="O194" s="58"/>
      <c r="P194" s="159">
        <f>O194*H194</f>
        <v>0</v>
      </c>
      <c r="Q194" s="159">
        <v>0</v>
      </c>
      <c r="R194" s="159">
        <f>Q194*H194</f>
        <v>0</v>
      </c>
      <c r="S194" s="159">
        <v>0</v>
      </c>
      <c r="T194" s="160">
        <f>S194*H194</f>
        <v>0</v>
      </c>
      <c r="U194" s="32"/>
      <c r="V194" s="32"/>
      <c r="W194" s="32"/>
      <c r="X194" s="32"/>
      <c r="Y194" s="32"/>
      <c r="Z194" s="32"/>
      <c r="AA194" s="32"/>
      <c r="AB194" s="32"/>
      <c r="AC194" s="32"/>
      <c r="AD194" s="32"/>
      <c r="AE194" s="32"/>
      <c r="AR194" s="161" t="s">
        <v>166</v>
      </c>
      <c r="AT194" s="161" t="s">
        <v>161</v>
      </c>
      <c r="AU194" s="161" t="s">
        <v>85</v>
      </c>
      <c r="AY194" s="17" t="s">
        <v>159</v>
      </c>
      <c r="BE194" s="162">
        <f>IF(N194="základní",J194,0)</f>
        <v>0</v>
      </c>
      <c r="BF194" s="162">
        <f>IF(N194="snížená",J194,0)</f>
        <v>0</v>
      </c>
      <c r="BG194" s="162">
        <f>IF(N194="zákl. přenesená",J194,0)</f>
        <v>0</v>
      </c>
      <c r="BH194" s="162">
        <f>IF(N194="sníž. přenesená",J194,0)</f>
        <v>0</v>
      </c>
      <c r="BI194" s="162">
        <f>IF(N194="nulová",J194,0)</f>
        <v>0</v>
      </c>
      <c r="BJ194" s="17" t="s">
        <v>83</v>
      </c>
      <c r="BK194" s="162">
        <f>ROUND(I194*H194,2)</f>
        <v>0</v>
      </c>
      <c r="BL194" s="17" t="s">
        <v>166</v>
      </c>
      <c r="BM194" s="161" t="s">
        <v>687</v>
      </c>
    </row>
    <row r="195" spans="1:65" s="13" customFormat="1" ht="11.25">
      <c r="B195" s="163"/>
      <c r="D195" s="164" t="s">
        <v>171</v>
      </c>
      <c r="E195" s="165" t="s">
        <v>1</v>
      </c>
      <c r="F195" s="166" t="s">
        <v>120</v>
      </c>
      <c r="H195" s="167">
        <v>555.79999999999995</v>
      </c>
      <c r="I195" s="168"/>
      <c r="L195" s="163"/>
      <c r="M195" s="169"/>
      <c r="N195" s="170"/>
      <c r="O195" s="170"/>
      <c r="P195" s="170"/>
      <c r="Q195" s="170"/>
      <c r="R195" s="170"/>
      <c r="S195" s="170"/>
      <c r="T195" s="171"/>
      <c r="AT195" s="165" t="s">
        <v>171</v>
      </c>
      <c r="AU195" s="165" t="s">
        <v>85</v>
      </c>
      <c r="AV195" s="13" t="s">
        <v>85</v>
      </c>
      <c r="AW195" s="13" t="s">
        <v>32</v>
      </c>
      <c r="AX195" s="13" t="s">
        <v>83</v>
      </c>
      <c r="AY195" s="165" t="s">
        <v>159</v>
      </c>
    </row>
    <row r="196" spans="1:65" s="2" customFormat="1" ht="16.5" customHeight="1">
      <c r="A196" s="32"/>
      <c r="B196" s="149"/>
      <c r="C196" s="150" t="s">
        <v>334</v>
      </c>
      <c r="D196" s="150" t="s">
        <v>161</v>
      </c>
      <c r="E196" s="151" t="s">
        <v>688</v>
      </c>
      <c r="F196" s="152" t="s">
        <v>689</v>
      </c>
      <c r="G196" s="153" t="s">
        <v>537</v>
      </c>
      <c r="H196" s="154">
        <v>14</v>
      </c>
      <c r="I196" s="155"/>
      <c r="J196" s="156">
        <f>ROUND(I196*H196,2)</f>
        <v>0</v>
      </c>
      <c r="K196" s="152" t="s">
        <v>165</v>
      </c>
      <c r="L196" s="33"/>
      <c r="M196" s="157" t="s">
        <v>1</v>
      </c>
      <c r="N196" s="158" t="s">
        <v>41</v>
      </c>
      <c r="O196" s="58"/>
      <c r="P196" s="159">
        <f>O196*H196</f>
        <v>0</v>
      </c>
      <c r="Q196" s="159">
        <v>0</v>
      </c>
      <c r="R196" s="159">
        <f>Q196*H196</f>
        <v>0</v>
      </c>
      <c r="S196" s="159">
        <v>0</v>
      </c>
      <c r="T196" s="160">
        <f>S196*H196</f>
        <v>0</v>
      </c>
      <c r="U196" s="32"/>
      <c r="V196" s="32"/>
      <c r="W196" s="32"/>
      <c r="X196" s="32"/>
      <c r="Y196" s="32"/>
      <c r="Z196" s="32"/>
      <c r="AA196" s="32"/>
      <c r="AB196" s="32"/>
      <c r="AC196" s="32"/>
      <c r="AD196" s="32"/>
      <c r="AE196" s="32"/>
      <c r="AR196" s="161" t="s">
        <v>166</v>
      </c>
      <c r="AT196" s="161" t="s">
        <v>161</v>
      </c>
      <c r="AU196" s="161" t="s">
        <v>85</v>
      </c>
      <c r="AY196" s="17" t="s">
        <v>159</v>
      </c>
      <c r="BE196" s="162">
        <f>IF(N196="základní",J196,0)</f>
        <v>0</v>
      </c>
      <c r="BF196" s="162">
        <f>IF(N196="snížená",J196,0)</f>
        <v>0</v>
      </c>
      <c r="BG196" s="162">
        <f>IF(N196="zákl. přenesená",J196,0)</f>
        <v>0</v>
      </c>
      <c r="BH196" s="162">
        <f>IF(N196="sníž. přenesená",J196,0)</f>
        <v>0</v>
      </c>
      <c r="BI196" s="162">
        <f>IF(N196="nulová",J196,0)</f>
        <v>0</v>
      </c>
      <c r="BJ196" s="17" t="s">
        <v>83</v>
      </c>
      <c r="BK196" s="162">
        <f>ROUND(I196*H196,2)</f>
        <v>0</v>
      </c>
      <c r="BL196" s="17" t="s">
        <v>166</v>
      </c>
      <c r="BM196" s="161" t="s">
        <v>690</v>
      </c>
    </row>
    <row r="197" spans="1:65" s="2" customFormat="1" ht="24.2" customHeight="1">
      <c r="A197" s="32"/>
      <c r="B197" s="149"/>
      <c r="C197" s="150" t="s">
        <v>339</v>
      </c>
      <c r="D197" s="150" t="s">
        <v>161</v>
      </c>
      <c r="E197" s="151" t="s">
        <v>242</v>
      </c>
      <c r="F197" s="152" t="s">
        <v>243</v>
      </c>
      <c r="G197" s="153" t="s">
        <v>164</v>
      </c>
      <c r="H197" s="154">
        <v>680</v>
      </c>
      <c r="I197" s="155"/>
      <c r="J197" s="156">
        <f>ROUND(I197*H197,2)</f>
        <v>0</v>
      </c>
      <c r="K197" s="152" t="s">
        <v>165</v>
      </c>
      <c r="L197" s="33"/>
      <c r="M197" s="157" t="s">
        <v>1</v>
      </c>
      <c r="N197" s="158" t="s">
        <v>41</v>
      </c>
      <c r="O197" s="58"/>
      <c r="P197" s="159">
        <f>O197*H197</f>
        <v>0</v>
      </c>
      <c r="Q197" s="159">
        <v>0</v>
      </c>
      <c r="R197" s="159">
        <f>Q197*H197</f>
        <v>0</v>
      </c>
      <c r="S197" s="159">
        <v>0</v>
      </c>
      <c r="T197" s="160">
        <f>S197*H197</f>
        <v>0</v>
      </c>
      <c r="U197" s="32"/>
      <c r="V197" s="32"/>
      <c r="W197" s="32"/>
      <c r="X197" s="32"/>
      <c r="Y197" s="32"/>
      <c r="Z197" s="32"/>
      <c r="AA197" s="32"/>
      <c r="AB197" s="32"/>
      <c r="AC197" s="32"/>
      <c r="AD197" s="32"/>
      <c r="AE197" s="32"/>
      <c r="AR197" s="161" t="s">
        <v>166</v>
      </c>
      <c r="AT197" s="161" t="s">
        <v>161</v>
      </c>
      <c r="AU197" s="161" t="s">
        <v>85</v>
      </c>
      <c r="AY197" s="17" t="s">
        <v>159</v>
      </c>
      <c r="BE197" s="162">
        <f>IF(N197="základní",J197,0)</f>
        <v>0</v>
      </c>
      <c r="BF197" s="162">
        <f>IF(N197="snížená",J197,0)</f>
        <v>0</v>
      </c>
      <c r="BG197" s="162">
        <f>IF(N197="zákl. přenesená",J197,0)</f>
        <v>0</v>
      </c>
      <c r="BH197" s="162">
        <f>IF(N197="sníž. přenesená",J197,0)</f>
        <v>0</v>
      </c>
      <c r="BI197" s="162">
        <f>IF(N197="nulová",J197,0)</f>
        <v>0</v>
      </c>
      <c r="BJ197" s="17" t="s">
        <v>83</v>
      </c>
      <c r="BK197" s="162">
        <f>ROUND(I197*H197,2)</f>
        <v>0</v>
      </c>
      <c r="BL197" s="17" t="s">
        <v>166</v>
      </c>
      <c r="BM197" s="161" t="s">
        <v>691</v>
      </c>
    </row>
    <row r="198" spans="1:65" s="13" customFormat="1" ht="11.25">
      <c r="B198" s="163"/>
      <c r="D198" s="164" t="s">
        <v>171</v>
      </c>
      <c r="E198" s="165" t="s">
        <v>1</v>
      </c>
      <c r="F198" s="166" t="s">
        <v>692</v>
      </c>
      <c r="H198" s="167">
        <v>1132</v>
      </c>
      <c r="I198" s="168"/>
      <c r="L198" s="163"/>
      <c r="M198" s="169"/>
      <c r="N198" s="170"/>
      <c r="O198" s="170"/>
      <c r="P198" s="170"/>
      <c r="Q198" s="170"/>
      <c r="R198" s="170"/>
      <c r="S198" s="170"/>
      <c r="T198" s="171"/>
      <c r="AT198" s="165" t="s">
        <v>171</v>
      </c>
      <c r="AU198" s="165" t="s">
        <v>85</v>
      </c>
      <c r="AV198" s="13" t="s">
        <v>85</v>
      </c>
      <c r="AW198" s="13" t="s">
        <v>32</v>
      </c>
      <c r="AX198" s="13" t="s">
        <v>76</v>
      </c>
      <c r="AY198" s="165" t="s">
        <v>159</v>
      </c>
    </row>
    <row r="199" spans="1:65" s="13" customFormat="1" ht="11.25">
      <c r="B199" s="163"/>
      <c r="D199" s="164" t="s">
        <v>171</v>
      </c>
      <c r="E199" s="165" t="s">
        <v>1</v>
      </c>
      <c r="F199" s="166" t="s">
        <v>693</v>
      </c>
      <c r="H199" s="167">
        <v>680</v>
      </c>
      <c r="I199" s="168"/>
      <c r="L199" s="163"/>
      <c r="M199" s="169"/>
      <c r="N199" s="170"/>
      <c r="O199" s="170"/>
      <c r="P199" s="170"/>
      <c r="Q199" s="170"/>
      <c r="R199" s="170"/>
      <c r="S199" s="170"/>
      <c r="T199" s="171"/>
      <c r="AT199" s="165" t="s">
        <v>171</v>
      </c>
      <c r="AU199" s="165" t="s">
        <v>85</v>
      </c>
      <c r="AV199" s="13" t="s">
        <v>85</v>
      </c>
      <c r="AW199" s="13" t="s">
        <v>32</v>
      </c>
      <c r="AX199" s="13" t="s">
        <v>83</v>
      </c>
      <c r="AY199" s="165" t="s">
        <v>159</v>
      </c>
    </row>
    <row r="200" spans="1:65" s="2" customFormat="1" ht="24.2" customHeight="1">
      <c r="A200" s="32"/>
      <c r="B200" s="149"/>
      <c r="C200" s="150" t="s">
        <v>344</v>
      </c>
      <c r="D200" s="150" t="s">
        <v>161</v>
      </c>
      <c r="E200" s="151" t="s">
        <v>694</v>
      </c>
      <c r="F200" s="152" t="s">
        <v>695</v>
      </c>
      <c r="G200" s="153" t="s">
        <v>164</v>
      </c>
      <c r="H200" s="154">
        <v>479</v>
      </c>
      <c r="I200" s="155"/>
      <c r="J200" s="156">
        <f>ROUND(I200*H200,2)</f>
        <v>0</v>
      </c>
      <c r="K200" s="152" t="s">
        <v>165</v>
      </c>
      <c r="L200" s="33"/>
      <c r="M200" s="157" t="s">
        <v>1</v>
      </c>
      <c r="N200" s="158" t="s">
        <v>41</v>
      </c>
      <c r="O200" s="58"/>
      <c r="P200" s="159">
        <f>O200*H200</f>
        <v>0</v>
      </c>
      <c r="Q200" s="159">
        <v>0</v>
      </c>
      <c r="R200" s="159">
        <f>Q200*H200</f>
        <v>0</v>
      </c>
      <c r="S200" s="159">
        <v>0</v>
      </c>
      <c r="T200" s="160">
        <f>S200*H200</f>
        <v>0</v>
      </c>
      <c r="U200" s="32"/>
      <c r="V200" s="32"/>
      <c r="W200" s="32"/>
      <c r="X200" s="32"/>
      <c r="Y200" s="32"/>
      <c r="Z200" s="32"/>
      <c r="AA200" s="32"/>
      <c r="AB200" s="32"/>
      <c r="AC200" s="32"/>
      <c r="AD200" s="32"/>
      <c r="AE200" s="32"/>
      <c r="AR200" s="161" t="s">
        <v>166</v>
      </c>
      <c r="AT200" s="161" t="s">
        <v>161</v>
      </c>
      <c r="AU200" s="161" t="s">
        <v>85</v>
      </c>
      <c r="AY200" s="17" t="s">
        <v>159</v>
      </c>
      <c r="BE200" s="162">
        <f>IF(N200="základní",J200,0)</f>
        <v>0</v>
      </c>
      <c r="BF200" s="162">
        <f>IF(N200="snížená",J200,0)</f>
        <v>0</v>
      </c>
      <c r="BG200" s="162">
        <f>IF(N200="zákl. přenesená",J200,0)</f>
        <v>0</v>
      </c>
      <c r="BH200" s="162">
        <f>IF(N200="sníž. přenesená",J200,0)</f>
        <v>0</v>
      </c>
      <c r="BI200" s="162">
        <f>IF(N200="nulová",J200,0)</f>
        <v>0</v>
      </c>
      <c r="BJ200" s="17" t="s">
        <v>83</v>
      </c>
      <c r="BK200" s="162">
        <f>ROUND(I200*H200,2)</f>
        <v>0</v>
      </c>
      <c r="BL200" s="17" t="s">
        <v>166</v>
      </c>
      <c r="BM200" s="161" t="s">
        <v>696</v>
      </c>
    </row>
    <row r="201" spans="1:65" s="13" customFormat="1" ht="11.25">
      <c r="B201" s="163"/>
      <c r="D201" s="164" t="s">
        <v>171</v>
      </c>
      <c r="E201" s="165" t="s">
        <v>600</v>
      </c>
      <c r="F201" s="166" t="s">
        <v>601</v>
      </c>
      <c r="H201" s="167">
        <v>479</v>
      </c>
      <c r="I201" s="168"/>
      <c r="L201" s="163"/>
      <c r="M201" s="169"/>
      <c r="N201" s="170"/>
      <c r="O201" s="170"/>
      <c r="P201" s="170"/>
      <c r="Q201" s="170"/>
      <c r="R201" s="170"/>
      <c r="S201" s="170"/>
      <c r="T201" s="171"/>
      <c r="AT201" s="165" t="s">
        <v>171</v>
      </c>
      <c r="AU201" s="165" t="s">
        <v>85</v>
      </c>
      <c r="AV201" s="13" t="s">
        <v>85</v>
      </c>
      <c r="AW201" s="13" t="s">
        <v>32</v>
      </c>
      <c r="AX201" s="13" t="s">
        <v>83</v>
      </c>
      <c r="AY201" s="165" t="s">
        <v>159</v>
      </c>
    </row>
    <row r="202" spans="1:65" s="2" customFormat="1" ht="24.2" customHeight="1">
      <c r="A202" s="32"/>
      <c r="B202" s="149"/>
      <c r="C202" s="150" t="s">
        <v>348</v>
      </c>
      <c r="D202" s="150" t="s">
        <v>161</v>
      </c>
      <c r="E202" s="151" t="s">
        <v>697</v>
      </c>
      <c r="F202" s="152" t="s">
        <v>698</v>
      </c>
      <c r="G202" s="153" t="s">
        <v>164</v>
      </c>
      <c r="H202" s="154">
        <v>479</v>
      </c>
      <c r="I202" s="155"/>
      <c r="J202" s="156">
        <f>ROUND(I202*H202,2)</f>
        <v>0</v>
      </c>
      <c r="K202" s="152" t="s">
        <v>165</v>
      </c>
      <c r="L202" s="33"/>
      <c r="M202" s="157" t="s">
        <v>1</v>
      </c>
      <c r="N202" s="158" t="s">
        <v>41</v>
      </c>
      <c r="O202" s="58"/>
      <c r="P202" s="159">
        <f>O202*H202</f>
        <v>0</v>
      </c>
      <c r="Q202" s="159">
        <v>0</v>
      </c>
      <c r="R202" s="159">
        <f>Q202*H202</f>
        <v>0</v>
      </c>
      <c r="S202" s="159">
        <v>0</v>
      </c>
      <c r="T202" s="160">
        <f>S202*H202</f>
        <v>0</v>
      </c>
      <c r="U202" s="32"/>
      <c r="V202" s="32"/>
      <c r="W202" s="32"/>
      <c r="X202" s="32"/>
      <c r="Y202" s="32"/>
      <c r="Z202" s="32"/>
      <c r="AA202" s="32"/>
      <c r="AB202" s="32"/>
      <c r="AC202" s="32"/>
      <c r="AD202" s="32"/>
      <c r="AE202" s="32"/>
      <c r="AR202" s="161" t="s">
        <v>166</v>
      </c>
      <c r="AT202" s="161" t="s">
        <v>161</v>
      </c>
      <c r="AU202" s="161" t="s">
        <v>85</v>
      </c>
      <c r="AY202" s="17" t="s">
        <v>159</v>
      </c>
      <c r="BE202" s="162">
        <f>IF(N202="základní",J202,0)</f>
        <v>0</v>
      </c>
      <c r="BF202" s="162">
        <f>IF(N202="snížená",J202,0)</f>
        <v>0</v>
      </c>
      <c r="BG202" s="162">
        <f>IF(N202="zákl. přenesená",J202,0)</f>
        <v>0</v>
      </c>
      <c r="BH202" s="162">
        <f>IF(N202="sníž. přenesená",J202,0)</f>
        <v>0</v>
      </c>
      <c r="BI202" s="162">
        <f>IF(N202="nulová",J202,0)</f>
        <v>0</v>
      </c>
      <c r="BJ202" s="17" t="s">
        <v>83</v>
      </c>
      <c r="BK202" s="162">
        <f>ROUND(I202*H202,2)</f>
        <v>0</v>
      </c>
      <c r="BL202" s="17" t="s">
        <v>166</v>
      </c>
      <c r="BM202" s="161" t="s">
        <v>699</v>
      </c>
    </row>
    <row r="203" spans="1:65" s="13" customFormat="1" ht="11.25">
      <c r="B203" s="163"/>
      <c r="D203" s="164" t="s">
        <v>171</v>
      </c>
      <c r="E203" s="165" t="s">
        <v>1</v>
      </c>
      <c r="F203" s="166" t="s">
        <v>601</v>
      </c>
      <c r="H203" s="167">
        <v>479</v>
      </c>
      <c r="I203" s="168"/>
      <c r="L203" s="163"/>
      <c r="M203" s="169"/>
      <c r="N203" s="170"/>
      <c r="O203" s="170"/>
      <c r="P203" s="170"/>
      <c r="Q203" s="170"/>
      <c r="R203" s="170"/>
      <c r="S203" s="170"/>
      <c r="T203" s="171"/>
      <c r="AT203" s="165" t="s">
        <v>171</v>
      </c>
      <c r="AU203" s="165" t="s">
        <v>85</v>
      </c>
      <c r="AV203" s="13" t="s">
        <v>85</v>
      </c>
      <c r="AW203" s="13" t="s">
        <v>32</v>
      </c>
      <c r="AX203" s="13" t="s">
        <v>83</v>
      </c>
      <c r="AY203" s="165" t="s">
        <v>159</v>
      </c>
    </row>
    <row r="204" spans="1:65" s="2" customFormat="1" ht="16.5" customHeight="1">
      <c r="A204" s="32"/>
      <c r="B204" s="149"/>
      <c r="C204" s="187" t="s">
        <v>355</v>
      </c>
      <c r="D204" s="187" t="s">
        <v>308</v>
      </c>
      <c r="E204" s="188" t="s">
        <v>700</v>
      </c>
      <c r="F204" s="189" t="s">
        <v>701</v>
      </c>
      <c r="G204" s="190" t="s">
        <v>702</v>
      </c>
      <c r="H204" s="191">
        <v>14.586</v>
      </c>
      <c r="I204" s="192"/>
      <c r="J204" s="193">
        <f>ROUND(I204*H204,2)</f>
        <v>0</v>
      </c>
      <c r="K204" s="189" t="s">
        <v>316</v>
      </c>
      <c r="L204" s="194"/>
      <c r="M204" s="195" t="s">
        <v>1</v>
      </c>
      <c r="N204" s="196" t="s">
        <v>41</v>
      </c>
      <c r="O204" s="58"/>
      <c r="P204" s="159">
        <f>O204*H204</f>
        <v>0</v>
      </c>
      <c r="Q204" s="159">
        <v>1E-3</v>
      </c>
      <c r="R204" s="159">
        <f>Q204*H204</f>
        <v>1.4586E-2</v>
      </c>
      <c r="S204" s="159">
        <v>0</v>
      </c>
      <c r="T204" s="160">
        <f>S204*H204</f>
        <v>0</v>
      </c>
      <c r="U204" s="32"/>
      <c r="V204" s="32"/>
      <c r="W204" s="32"/>
      <c r="X204" s="32"/>
      <c r="Y204" s="32"/>
      <c r="Z204" s="32"/>
      <c r="AA204" s="32"/>
      <c r="AB204" s="32"/>
      <c r="AC204" s="32"/>
      <c r="AD204" s="32"/>
      <c r="AE204" s="32"/>
      <c r="AR204" s="161" t="s">
        <v>197</v>
      </c>
      <c r="AT204" s="161" t="s">
        <v>308</v>
      </c>
      <c r="AU204" s="161" t="s">
        <v>85</v>
      </c>
      <c r="AY204" s="17" t="s">
        <v>159</v>
      </c>
      <c r="BE204" s="162">
        <f>IF(N204="základní",J204,0)</f>
        <v>0</v>
      </c>
      <c r="BF204" s="162">
        <f>IF(N204="snížená",J204,0)</f>
        <v>0</v>
      </c>
      <c r="BG204" s="162">
        <f>IF(N204="zákl. přenesená",J204,0)</f>
        <v>0</v>
      </c>
      <c r="BH204" s="162">
        <f>IF(N204="sníž. přenesená",J204,0)</f>
        <v>0</v>
      </c>
      <c r="BI204" s="162">
        <f>IF(N204="nulová",J204,0)</f>
        <v>0</v>
      </c>
      <c r="BJ204" s="17" t="s">
        <v>83</v>
      </c>
      <c r="BK204" s="162">
        <f>ROUND(I204*H204,2)</f>
        <v>0</v>
      </c>
      <c r="BL204" s="17" t="s">
        <v>166</v>
      </c>
      <c r="BM204" s="161" t="s">
        <v>703</v>
      </c>
    </row>
    <row r="205" spans="1:65" s="2" customFormat="1" ht="21.75" customHeight="1">
      <c r="A205" s="32"/>
      <c r="B205" s="149"/>
      <c r="C205" s="150" t="s">
        <v>360</v>
      </c>
      <c r="D205" s="150" t="s">
        <v>161</v>
      </c>
      <c r="E205" s="151" t="s">
        <v>704</v>
      </c>
      <c r="F205" s="152" t="s">
        <v>705</v>
      </c>
      <c r="G205" s="153" t="s">
        <v>164</v>
      </c>
      <c r="H205" s="154">
        <v>479</v>
      </c>
      <c r="I205" s="155"/>
      <c r="J205" s="156">
        <f>ROUND(I205*H205,2)</f>
        <v>0</v>
      </c>
      <c r="K205" s="152" t="s">
        <v>165</v>
      </c>
      <c r="L205" s="33"/>
      <c r="M205" s="157" t="s">
        <v>1</v>
      </c>
      <c r="N205" s="158" t="s">
        <v>41</v>
      </c>
      <c r="O205" s="58"/>
      <c r="P205" s="159">
        <f>O205*H205</f>
        <v>0</v>
      </c>
      <c r="Q205" s="159">
        <v>0</v>
      </c>
      <c r="R205" s="159">
        <f>Q205*H205</f>
        <v>0</v>
      </c>
      <c r="S205" s="159">
        <v>0</v>
      </c>
      <c r="T205" s="160">
        <f>S205*H205</f>
        <v>0</v>
      </c>
      <c r="U205" s="32"/>
      <c r="V205" s="32"/>
      <c r="W205" s="32"/>
      <c r="X205" s="32"/>
      <c r="Y205" s="32"/>
      <c r="Z205" s="32"/>
      <c r="AA205" s="32"/>
      <c r="AB205" s="32"/>
      <c r="AC205" s="32"/>
      <c r="AD205" s="32"/>
      <c r="AE205" s="32"/>
      <c r="AR205" s="161" t="s">
        <v>166</v>
      </c>
      <c r="AT205" s="161" t="s">
        <v>161</v>
      </c>
      <c r="AU205" s="161" t="s">
        <v>85</v>
      </c>
      <c r="AY205" s="17" t="s">
        <v>159</v>
      </c>
      <c r="BE205" s="162">
        <f>IF(N205="základní",J205,0)</f>
        <v>0</v>
      </c>
      <c r="BF205" s="162">
        <f>IF(N205="snížená",J205,0)</f>
        <v>0</v>
      </c>
      <c r="BG205" s="162">
        <f>IF(N205="zákl. přenesená",J205,0)</f>
        <v>0</v>
      </c>
      <c r="BH205" s="162">
        <f>IF(N205="sníž. přenesená",J205,0)</f>
        <v>0</v>
      </c>
      <c r="BI205" s="162">
        <f>IF(N205="nulová",J205,0)</f>
        <v>0</v>
      </c>
      <c r="BJ205" s="17" t="s">
        <v>83</v>
      </c>
      <c r="BK205" s="162">
        <f>ROUND(I205*H205,2)</f>
        <v>0</v>
      </c>
      <c r="BL205" s="17" t="s">
        <v>166</v>
      </c>
      <c r="BM205" s="161" t="s">
        <v>706</v>
      </c>
    </row>
    <row r="206" spans="1:65" s="2" customFormat="1" ht="16.5" customHeight="1">
      <c r="A206" s="32"/>
      <c r="B206" s="149"/>
      <c r="C206" s="150" t="s">
        <v>117</v>
      </c>
      <c r="D206" s="150" t="s">
        <v>161</v>
      </c>
      <c r="E206" s="151" t="s">
        <v>707</v>
      </c>
      <c r="F206" s="152" t="s">
        <v>708</v>
      </c>
      <c r="G206" s="153" t="s">
        <v>164</v>
      </c>
      <c r="H206" s="154">
        <v>479</v>
      </c>
      <c r="I206" s="155"/>
      <c r="J206" s="156">
        <f>ROUND(I206*H206,2)</f>
        <v>0</v>
      </c>
      <c r="K206" s="152" t="s">
        <v>165</v>
      </c>
      <c r="L206" s="33"/>
      <c r="M206" s="157" t="s">
        <v>1</v>
      </c>
      <c r="N206" s="158" t="s">
        <v>41</v>
      </c>
      <c r="O206" s="58"/>
      <c r="P206" s="159">
        <f>O206*H206</f>
        <v>0</v>
      </c>
      <c r="Q206" s="159">
        <v>0</v>
      </c>
      <c r="R206" s="159">
        <f>Q206*H206</f>
        <v>0</v>
      </c>
      <c r="S206" s="159">
        <v>0</v>
      </c>
      <c r="T206" s="160">
        <f>S206*H206</f>
        <v>0</v>
      </c>
      <c r="U206" s="32"/>
      <c r="V206" s="32"/>
      <c r="W206" s="32"/>
      <c r="X206" s="32"/>
      <c r="Y206" s="32"/>
      <c r="Z206" s="32"/>
      <c r="AA206" s="32"/>
      <c r="AB206" s="32"/>
      <c r="AC206" s="32"/>
      <c r="AD206" s="32"/>
      <c r="AE206" s="32"/>
      <c r="AR206" s="161" t="s">
        <v>166</v>
      </c>
      <c r="AT206" s="161" t="s">
        <v>161</v>
      </c>
      <c r="AU206" s="161" t="s">
        <v>85</v>
      </c>
      <c r="AY206" s="17" t="s">
        <v>159</v>
      </c>
      <c r="BE206" s="162">
        <f>IF(N206="základní",J206,0)</f>
        <v>0</v>
      </c>
      <c r="BF206" s="162">
        <f>IF(N206="snížená",J206,0)</f>
        <v>0</v>
      </c>
      <c r="BG206" s="162">
        <f>IF(N206="zákl. přenesená",J206,0)</f>
        <v>0</v>
      </c>
      <c r="BH206" s="162">
        <f>IF(N206="sníž. přenesená",J206,0)</f>
        <v>0</v>
      </c>
      <c r="BI206" s="162">
        <f>IF(N206="nulová",J206,0)</f>
        <v>0</v>
      </c>
      <c r="BJ206" s="17" t="s">
        <v>83</v>
      </c>
      <c r="BK206" s="162">
        <f>ROUND(I206*H206,2)</f>
        <v>0</v>
      </c>
      <c r="BL206" s="17" t="s">
        <v>166</v>
      </c>
      <c r="BM206" s="161" t="s">
        <v>709</v>
      </c>
    </row>
    <row r="207" spans="1:65" s="2" customFormat="1" ht="21.75" customHeight="1">
      <c r="A207" s="32"/>
      <c r="B207" s="149"/>
      <c r="C207" s="150" t="s">
        <v>369</v>
      </c>
      <c r="D207" s="150" t="s">
        <v>161</v>
      </c>
      <c r="E207" s="151" t="s">
        <v>710</v>
      </c>
      <c r="F207" s="152" t="s">
        <v>711</v>
      </c>
      <c r="G207" s="153" t="s">
        <v>164</v>
      </c>
      <c r="H207" s="154">
        <v>479</v>
      </c>
      <c r="I207" s="155"/>
      <c r="J207" s="156">
        <f>ROUND(I207*H207,2)</f>
        <v>0</v>
      </c>
      <c r="K207" s="152" t="s">
        <v>165</v>
      </c>
      <c r="L207" s="33"/>
      <c r="M207" s="157" t="s">
        <v>1</v>
      </c>
      <c r="N207" s="158" t="s">
        <v>41</v>
      </c>
      <c r="O207" s="58"/>
      <c r="P207" s="159">
        <f>O207*H207</f>
        <v>0</v>
      </c>
      <c r="Q207" s="159">
        <v>0</v>
      </c>
      <c r="R207" s="159">
        <f>Q207*H207</f>
        <v>0</v>
      </c>
      <c r="S207" s="159">
        <v>0</v>
      </c>
      <c r="T207" s="160">
        <f>S207*H207</f>
        <v>0</v>
      </c>
      <c r="U207" s="32"/>
      <c r="V207" s="32"/>
      <c r="W207" s="32"/>
      <c r="X207" s="32"/>
      <c r="Y207" s="32"/>
      <c r="Z207" s="32"/>
      <c r="AA207" s="32"/>
      <c r="AB207" s="32"/>
      <c r="AC207" s="32"/>
      <c r="AD207" s="32"/>
      <c r="AE207" s="32"/>
      <c r="AR207" s="161" t="s">
        <v>166</v>
      </c>
      <c r="AT207" s="161" t="s">
        <v>161</v>
      </c>
      <c r="AU207" s="161" t="s">
        <v>85</v>
      </c>
      <c r="AY207" s="17" t="s">
        <v>159</v>
      </c>
      <c r="BE207" s="162">
        <f>IF(N207="základní",J207,0)</f>
        <v>0</v>
      </c>
      <c r="BF207" s="162">
        <f>IF(N207="snížená",J207,0)</f>
        <v>0</v>
      </c>
      <c r="BG207" s="162">
        <f>IF(N207="zákl. přenesená",J207,0)</f>
        <v>0</v>
      </c>
      <c r="BH207" s="162">
        <f>IF(N207="sníž. přenesená",J207,0)</f>
        <v>0</v>
      </c>
      <c r="BI207" s="162">
        <f>IF(N207="nulová",J207,0)</f>
        <v>0</v>
      </c>
      <c r="BJ207" s="17" t="s">
        <v>83</v>
      </c>
      <c r="BK207" s="162">
        <f>ROUND(I207*H207,2)</f>
        <v>0</v>
      </c>
      <c r="BL207" s="17" t="s">
        <v>166</v>
      </c>
      <c r="BM207" s="161" t="s">
        <v>712</v>
      </c>
    </row>
    <row r="208" spans="1:65" s="2" customFormat="1" ht="16.5" customHeight="1">
      <c r="A208" s="32"/>
      <c r="B208" s="149"/>
      <c r="C208" s="150" t="s">
        <v>373</v>
      </c>
      <c r="D208" s="150" t="s">
        <v>161</v>
      </c>
      <c r="E208" s="151" t="s">
        <v>713</v>
      </c>
      <c r="F208" s="152" t="s">
        <v>714</v>
      </c>
      <c r="G208" s="153" t="s">
        <v>164</v>
      </c>
      <c r="H208" s="154">
        <v>479</v>
      </c>
      <c r="I208" s="155"/>
      <c r="J208" s="156">
        <f>ROUND(I208*H208,2)</f>
        <v>0</v>
      </c>
      <c r="K208" s="152" t="s">
        <v>165</v>
      </c>
      <c r="L208" s="33"/>
      <c r="M208" s="157" t="s">
        <v>1</v>
      </c>
      <c r="N208" s="158" t="s">
        <v>41</v>
      </c>
      <c r="O208" s="58"/>
      <c r="P208" s="159">
        <f>O208*H208</f>
        <v>0</v>
      </c>
      <c r="Q208" s="159">
        <v>0</v>
      </c>
      <c r="R208" s="159">
        <f>Q208*H208</f>
        <v>0</v>
      </c>
      <c r="S208" s="159">
        <v>0</v>
      </c>
      <c r="T208" s="160">
        <f>S208*H208</f>
        <v>0</v>
      </c>
      <c r="U208" s="32"/>
      <c r="V208" s="32"/>
      <c r="W208" s="32"/>
      <c r="X208" s="32"/>
      <c r="Y208" s="32"/>
      <c r="Z208" s="32"/>
      <c r="AA208" s="32"/>
      <c r="AB208" s="32"/>
      <c r="AC208" s="32"/>
      <c r="AD208" s="32"/>
      <c r="AE208" s="32"/>
      <c r="AR208" s="161" t="s">
        <v>166</v>
      </c>
      <c r="AT208" s="161" t="s">
        <v>161</v>
      </c>
      <c r="AU208" s="161" t="s">
        <v>85</v>
      </c>
      <c r="AY208" s="17" t="s">
        <v>159</v>
      </c>
      <c r="BE208" s="162">
        <f>IF(N208="základní",J208,0)</f>
        <v>0</v>
      </c>
      <c r="BF208" s="162">
        <f>IF(N208="snížená",J208,0)</f>
        <v>0</v>
      </c>
      <c r="BG208" s="162">
        <f>IF(N208="zákl. přenesená",J208,0)</f>
        <v>0</v>
      </c>
      <c r="BH208" s="162">
        <f>IF(N208="sníž. přenesená",J208,0)</f>
        <v>0</v>
      </c>
      <c r="BI208" s="162">
        <f>IF(N208="nulová",J208,0)</f>
        <v>0</v>
      </c>
      <c r="BJ208" s="17" t="s">
        <v>83</v>
      </c>
      <c r="BK208" s="162">
        <f>ROUND(I208*H208,2)</f>
        <v>0</v>
      </c>
      <c r="BL208" s="17" t="s">
        <v>166</v>
      </c>
      <c r="BM208" s="161" t="s">
        <v>715</v>
      </c>
    </row>
    <row r="209" spans="1:65" s="12" customFormat="1" ht="22.9" customHeight="1">
      <c r="B209" s="136"/>
      <c r="D209" s="137" t="s">
        <v>75</v>
      </c>
      <c r="E209" s="147" t="s">
        <v>85</v>
      </c>
      <c r="F209" s="147" t="s">
        <v>716</v>
      </c>
      <c r="I209" s="139"/>
      <c r="J209" s="148">
        <f>BK209</f>
        <v>0</v>
      </c>
      <c r="L209" s="136"/>
      <c r="M209" s="141"/>
      <c r="N209" s="142"/>
      <c r="O209" s="142"/>
      <c r="P209" s="143">
        <f>P210</f>
        <v>0</v>
      </c>
      <c r="Q209" s="142"/>
      <c r="R209" s="143">
        <f>R210</f>
        <v>22.311210000000003</v>
      </c>
      <c r="S209" s="142"/>
      <c r="T209" s="144">
        <f>T210</f>
        <v>0</v>
      </c>
      <c r="AR209" s="137" t="s">
        <v>83</v>
      </c>
      <c r="AT209" s="145" t="s">
        <v>75</v>
      </c>
      <c r="AU209" s="145" t="s">
        <v>83</v>
      </c>
      <c r="AY209" s="137" t="s">
        <v>159</v>
      </c>
      <c r="BK209" s="146">
        <f>BK210</f>
        <v>0</v>
      </c>
    </row>
    <row r="210" spans="1:65" s="2" customFormat="1" ht="37.9" customHeight="1">
      <c r="A210" s="32"/>
      <c r="B210" s="149"/>
      <c r="C210" s="150" t="s">
        <v>112</v>
      </c>
      <c r="D210" s="150" t="s">
        <v>161</v>
      </c>
      <c r="E210" s="151" t="s">
        <v>717</v>
      </c>
      <c r="F210" s="152" t="s">
        <v>718</v>
      </c>
      <c r="G210" s="153" t="s">
        <v>351</v>
      </c>
      <c r="H210" s="154">
        <v>109</v>
      </c>
      <c r="I210" s="155"/>
      <c r="J210" s="156">
        <f>ROUND(I210*H210,2)</f>
        <v>0</v>
      </c>
      <c r="K210" s="152" t="s">
        <v>165</v>
      </c>
      <c r="L210" s="33"/>
      <c r="M210" s="157" t="s">
        <v>1</v>
      </c>
      <c r="N210" s="158" t="s">
        <v>41</v>
      </c>
      <c r="O210" s="58"/>
      <c r="P210" s="159">
        <f>O210*H210</f>
        <v>0</v>
      </c>
      <c r="Q210" s="159">
        <v>0.20469000000000001</v>
      </c>
      <c r="R210" s="159">
        <f>Q210*H210</f>
        <v>22.311210000000003</v>
      </c>
      <c r="S210" s="159">
        <v>0</v>
      </c>
      <c r="T210" s="160">
        <f>S210*H210</f>
        <v>0</v>
      </c>
      <c r="U210" s="32"/>
      <c r="V210" s="32"/>
      <c r="W210" s="32"/>
      <c r="X210" s="32"/>
      <c r="Y210" s="32"/>
      <c r="Z210" s="32"/>
      <c r="AA210" s="32"/>
      <c r="AB210" s="32"/>
      <c r="AC210" s="32"/>
      <c r="AD210" s="32"/>
      <c r="AE210" s="32"/>
      <c r="AR210" s="161" t="s">
        <v>166</v>
      </c>
      <c r="AT210" s="161" t="s">
        <v>161</v>
      </c>
      <c r="AU210" s="161" t="s">
        <v>85</v>
      </c>
      <c r="AY210" s="17" t="s">
        <v>159</v>
      </c>
      <c r="BE210" s="162">
        <f>IF(N210="základní",J210,0)</f>
        <v>0</v>
      </c>
      <c r="BF210" s="162">
        <f>IF(N210="snížená",J210,0)</f>
        <v>0</v>
      </c>
      <c r="BG210" s="162">
        <f>IF(N210="zákl. přenesená",J210,0)</f>
        <v>0</v>
      </c>
      <c r="BH210" s="162">
        <f>IF(N210="sníž. přenesená",J210,0)</f>
        <v>0</v>
      </c>
      <c r="BI210" s="162">
        <f>IF(N210="nulová",J210,0)</f>
        <v>0</v>
      </c>
      <c r="BJ210" s="17" t="s">
        <v>83</v>
      </c>
      <c r="BK210" s="162">
        <f>ROUND(I210*H210,2)</f>
        <v>0</v>
      </c>
      <c r="BL210" s="17" t="s">
        <v>166</v>
      </c>
      <c r="BM210" s="161" t="s">
        <v>719</v>
      </c>
    </row>
    <row r="211" spans="1:65" s="12" customFormat="1" ht="22.9" customHeight="1">
      <c r="B211" s="136"/>
      <c r="D211" s="137" t="s">
        <v>75</v>
      </c>
      <c r="E211" s="147" t="s">
        <v>166</v>
      </c>
      <c r="F211" s="147" t="s">
        <v>247</v>
      </c>
      <c r="I211" s="139"/>
      <c r="J211" s="148">
        <f>BK211</f>
        <v>0</v>
      </c>
      <c r="L211" s="136"/>
      <c r="M211" s="141"/>
      <c r="N211" s="142"/>
      <c r="O211" s="142"/>
      <c r="P211" s="143">
        <f>SUM(P212:P213)</f>
        <v>0</v>
      </c>
      <c r="Q211" s="142"/>
      <c r="R211" s="143">
        <f>SUM(R212:R213)</f>
        <v>144.74056859999999</v>
      </c>
      <c r="S211" s="142"/>
      <c r="T211" s="144">
        <f>SUM(T212:T213)</f>
        <v>0</v>
      </c>
      <c r="AR211" s="137" t="s">
        <v>83</v>
      </c>
      <c r="AT211" s="145" t="s">
        <v>75</v>
      </c>
      <c r="AU211" s="145" t="s">
        <v>83</v>
      </c>
      <c r="AY211" s="137" t="s">
        <v>159</v>
      </c>
      <c r="BK211" s="146">
        <f>SUM(BK212:BK213)</f>
        <v>0</v>
      </c>
    </row>
    <row r="212" spans="1:65" s="2" customFormat="1" ht="16.5" customHeight="1">
      <c r="A212" s="32"/>
      <c r="B212" s="149"/>
      <c r="C212" s="150" t="s">
        <v>379</v>
      </c>
      <c r="D212" s="150" t="s">
        <v>161</v>
      </c>
      <c r="E212" s="151" t="s">
        <v>249</v>
      </c>
      <c r="F212" s="152" t="s">
        <v>250</v>
      </c>
      <c r="G212" s="153" t="s">
        <v>194</v>
      </c>
      <c r="H212" s="154">
        <v>55.89</v>
      </c>
      <c r="I212" s="155"/>
      <c r="J212" s="156">
        <f>ROUND(I212*H212,2)</f>
        <v>0</v>
      </c>
      <c r="K212" s="152" t="s">
        <v>1</v>
      </c>
      <c r="L212" s="33"/>
      <c r="M212" s="157" t="s">
        <v>1</v>
      </c>
      <c r="N212" s="158" t="s">
        <v>41</v>
      </c>
      <c r="O212" s="58"/>
      <c r="P212" s="159">
        <f>O212*H212</f>
        <v>0</v>
      </c>
      <c r="Q212" s="159">
        <v>2.5897399999999999</v>
      </c>
      <c r="R212" s="159">
        <f>Q212*H212</f>
        <v>144.74056859999999</v>
      </c>
      <c r="S212" s="159">
        <v>0</v>
      </c>
      <c r="T212" s="160">
        <f>S212*H212</f>
        <v>0</v>
      </c>
      <c r="U212" s="32"/>
      <c r="V212" s="32"/>
      <c r="W212" s="32"/>
      <c r="X212" s="32"/>
      <c r="Y212" s="32"/>
      <c r="Z212" s="32"/>
      <c r="AA212" s="32"/>
      <c r="AB212" s="32"/>
      <c r="AC212" s="32"/>
      <c r="AD212" s="32"/>
      <c r="AE212" s="32"/>
      <c r="AR212" s="161" t="s">
        <v>166</v>
      </c>
      <c r="AT212" s="161" t="s">
        <v>161</v>
      </c>
      <c r="AU212" s="161" t="s">
        <v>85</v>
      </c>
      <c r="AY212" s="17" t="s">
        <v>159</v>
      </c>
      <c r="BE212" s="162">
        <f>IF(N212="základní",J212,0)</f>
        <v>0</v>
      </c>
      <c r="BF212" s="162">
        <f>IF(N212="snížená",J212,0)</f>
        <v>0</v>
      </c>
      <c r="BG212" s="162">
        <f>IF(N212="zákl. přenesená",J212,0)</f>
        <v>0</v>
      </c>
      <c r="BH212" s="162">
        <f>IF(N212="sníž. přenesená",J212,0)</f>
        <v>0</v>
      </c>
      <c r="BI212" s="162">
        <f>IF(N212="nulová",J212,0)</f>
        <v>0</v>
      </c>
      <c r="BJ212" s="17" t="s">
        <v>83</v>
      </c>
      <c r="BK212" s="162">
        <f>ROUND(I212*H212,2)</f>
        <v>0</v>
      </c>
      <c r="BL212" s="17" t="s">
        <v>166</v>
      </c>
      <c r="BM212" s="161" t="s">
        <v>720</v>
      </c>
    </row>
    <row r="213" spans="1:65" s="13" customFormat="1" ht="11.25">
      <c r="B213" s="163"/>
      <c r="D213" s="164" t="s">
        <v>171</v>
      </c>
      <c r="E213" s="165" t="s">
        <v>1</v>
      </c>
      <c r="F213" s="166" t="s">
        <v>721</v>
      </c>
      <c r="H213" s="167">
        <v>55.89</v>
      </c>
      <c r="I213" s="168"/>
      <c r="L213" s="163"/>
      <c r="M213" s="169"/>
      <c r="N213" s="170"/>
      <c r="O213" s="170"/>
      <c r="P213" s="170"/>
      <c r="Q213" s="170"/>
      <c r="R213" s="170"/>
      <c r="S213" s="170"/>
      <c r="T213" s="171"/>
      <c r="AT213" s="165" t="s">
        <v>171</v>
      </c>
      <c r="AU213" s="165" t="s">
        <v>85</v>
      </c>
      <c r="AV213" s="13" t="s">
        <v>85</v>
      </c>
      <c r="AW213" s="13" t="s">
        <v>32</v>
      </c>
      <c r="AX213" s="13" t="s">
        <v>83</v>
      </c>
      <c r="AY213" s="165" t="s">
        <v>159</v>
      </c>
    </row>
    <row r="214" spans="1:65" s="12" customFormat="1" ht="22.9" customHeight="1">
      <c r="B214" s="136"/>
      <c r="D214" s="137" t="s">
        <v>75</v>
      </c>
      <c r="E214" s="147" t="s">
        <v>182</v>
      </c>
      <c r="F214" s="147" t="s">
        <v>254</v>
      </c>
      <c r="I214" s="139"/>
      <c r="J214" s="148">
        <f>BK214</f>
        <v>0</v>
      </c>
      <c r="L214" s="136"/>
      <c r="M214" s="141"/>
      <c r="N214" s="142"/>
      <c r="O214" s="142"/>
      <c r="P214" s="143">
        <f>SUM(P215:P248)</f>
        <v>0</v>
      </c>
      <c r="Q214" s="142"/>
      <c r="R214" s="143">
        <f>SUM(R215:R248)</f>
        <v>1160.55297</v>
      </c>
      <c r="S214" s="142"/>
      <c r="T214" s="144">
        <f>SUM(T215:T248)</f>
        <v>0</v>
      </c>
      <c r="AR214" s="137" t="s">
        <v>83</v>
      </c>
      <c r="AT214" s="145" t="s">
        <v>75</v>
      </c>
      <c r="AU214" s="145" t="s">
        <v>83</v>
      </c>
      <c r="AY214" s="137" t="s">
        <v>159</v>
      </c>
      <c r="BK214" s="146">
        <f>SUM(BK215:BK248)</f>
        <v>0</v>
      </c>
    </row>
    <row r="215" spans="1:65" s="2" customFormat="1" ht="21.75" customHeight="1">
      <c r="A215" s="32"/>
      <c r="B215" s="149"/>
      <c r="C215" s="150" t="s">
        <v>384</v>
      </c>
      <c r="D215" s="150" t="s">
        <v>161</v>
      </c>
      <c r="E215" s="151" t="s">
        <v>256</v>
      </c>
      <c r="F215" s="152" t="s">
        <v>257</v>
      </c>
      <c r="G215" s="153" t="s">
        <v>164</v>
      </c>
      <c r="H215" s="154">
        <v>37.450000000000003</v>
      </c>
      <c r="I215" s="155"/>
      <c r="J215" s="156">
        <f>ROUND(I215*H215,2)</f>
        <v>0</v>
      </c>
      <c r="K215" s="152" t="s">
        <v>165</v>
      </c>
      <c r="L215" s="33"/>
      <c r="M215" s="157" t="s">
        <v>1</v>
      </c>
      <c r="N215" s="158" t="s">
        <v>41</v>
      </c>
      <c r="O215" s="58"/>
      <c r="P215" s="159">
        <f>O215*H215</f>
        <v>0</v>
      </c>
      <c r="Q215" s="159">
        <v>0.23</v>
      </c>
      <c r="R215" s="159">
        <f>Q215*H215</f>
        <v>8.6135000000000002</v>
      </c>
      <c r="S215" s="159">
        <v>0</v>
      </c>
      <c r="T215" s="160">
        <f>S215*H215</f>
        <v>0</v>
      </c>
      <c r="U215" s="32"/>
      <c r="V215" s="32"/>
      <c r="W215" s="32"/>
      <c r="X215" s="32"/>
      <c r="Y215" s="32"/>
      <c r="Z215" s="32"/>
      <c r="AA215" s="32"/>
      <c r="AB215" s="32"/>
      <c r="AC215" s="32"/>
      <c r="AD215" s="32"/>
      <c r="AE215" s="32"/>
      <c r="AR215" s="161" t="s">
        <v>166</v>
      </c>
      <c r="AT215" s="161" t="s">
        <v>161</v>
      </c>
      <c r="AU215" s="161" t="s">
        <v>85</v>
      </c>
      <c r="AY215" s="17" t="s">
        <v>159</v>
      </c>
      <c r="BE215" s="162">
        <f>IF(N215="základní",J215,0)</f>
        <v>0</v>
      </c>
      <c r="BF215" s="162">
        <f>IF(N215="snížená",J215,0)</f>
        <v>0</v>
      </c>
      <c r="BG215" s="162">
        <f>IF(N215="zákl. přenesená",J215,0)</f>
        <v>0</v>
      </c>
      <c r="BH215" s="162">
        <f>IF(N215="sníž. přenesená",J215,0)</f>
        <v>0</v>
      </c>
      <c r="BI215" s="162">
        <f>IF(N215="nulová",J215,0)</f>
        <v>0</v>
      </c>
      <c r="BJ215" s="17" t="s">
        <v>83</v>
      </c>
      <c r="BK215" s="162">
        <f>ROUND(I215*H215,2)</f>
        <v>0</v>
      </c>
      <c r="BL215" s="17" t="s">
        <v>166</v>
      </c>
      <c r="BM215" s="161" t="s">
        <v>722</v>
      </c>
    </row>
    <row r="216" spans="1:65" s="14" customFormat="1" ht="11.25">
      <c r="B216" s="172"/>
      <c r="D216" s="164" t="s">
        <v>171</v>
      </c>
      <c r="E216" s="173" t="s">
        <v>1</v>
      </c>
      <c r="F216" s="174" t="s">
        <v>259</v>
      </c>
      <c r="H216" s="173" t="s">
        <v>1</v>
      </c>
      <c r="I216" s="175"/>
      <c r="L216" s="172"/>
      <c r="M216" s="176"/>
      <c r="N216" s="177"/>
      <c r="O216" s="177"/>
      <c r="P216" s="177"/>
      <c r="Q216" s="177"/>
      <c r="R216" s="177"/>
      <c r="S216" s="177"/>
      <c r="T216" s="178"/>
      <c r="AT216" s="173" t="s">
        <v>171</v>
      </c>
      <c r="AU216" s="173" t="s">
        <v>85</v>
      </c>
      <c r="AV216" s="14" t="s">
        <v>83</v>
      </c>
      <c r="AW216" s="14" t="s">
        <v>32</v>
      </c>
      <c r="AX216" s="14" t="s">
        <v>76</v>
      </c>
      <c r="AY216" s="173" t="s">
        <v>159</v>
      </c>
    </row>
    <row r="217" spans="1:65" s="13" customFormat="1" ht="11.25">
      <c r="B217" s="163"/>
      <c r="D217" s="164" t="s">
        <v>171</v>
      </c>
      <c r="E217" s="165" t="s">
        <v>1</v>
      </c>
      <c r="F217" s="166" t="s">
        <v>723</v>
      </c>
      <c r="H217" s="167">
        <v>37.450000000000003</v>
      </c>
      <c r="I217" s="168"/>
      <c r="L217" s="163"/>
      <c r="M217" s="169"/>
      <c r="N217" s="170"/>
      <c r="O217" s="170"/>
      <c r="P217" s="170"/>
      <c r="Q217" s="170"/>
      <c r="R217" s="170"/>
      <c r="S217" s="170"/>
      <c r="T217" s="171"/>
      <c r="AT217" s="165" t="s">
        <v>171</v>
      </c>
      <c r="AU217" s="165" t="s">
        <v>85</v>
      </c>
      <c r="AV217" s="13" t="s">
        <v>85</v>
      </c>
      <c r="AW217" s="13" t="s">
        <v>32</v>
      </c>
      <c r="AX217" s="13" t="s">
        <v>76</v>
      </c>
      <c r="AY217" s="165" t="s">
        <v>159</v>
      </c>
    </row>
    <row r="218" spans="1:65" s="15" customFormat="1" ht="11.25">
      <c r="B218" s="179"/>
      <c r="D218" s="164" t="s">
        <v>171</v>
      </c>
      <c r="E218" s="180" t="s">
        <v>1</v>
      </c>
      <c r="F218" s="181" t="s">
        <v>210</v>
      </c>
      <c r="H218" s="182">
        <v>37.450000000000003</v>
      </c>
      <c r="I218" s="183"/>
      <c r="L218" s="179"/>
      <c r="M218" s="184"/>
      <c r="N218" s="185"/>
      <c r="O218" s="185"/>
      <c r="P218" s="185"/>
      <c r="Q218" s="185"/>
      <c r="R218" s="185"/>
      <c r="S218" s="185"/>
      <c r="T218" s="186"/>
      <c r="AT218" s="180" t="s">
        <v>171</v>
      </c>
      <c r="AU218" s="180" t="s">
        <v>85</v>
      </c>
      <c r="AV218" s="15" t="s">
        <v>166</v>
      </c>
      <c r="AW218" s="15" t="s">
        <v>32</v>
      </c>
      <c r="AX218" s="15" t="s">
        <v>83</v>
      </c>
      <c r="AY218" s="180" t="s">
        <v>159</v>
      </c>
    </row>
    <row r="219" spans="1:65" s="2" customFormat="1" ht="24.2" customHeight="1">
      <c r="A219" s="32"/>
      <c r="B219" s="149"/>
      <c r="C219" s="150" t="s">
        <v>390</v>
      </c>
      <c r="D219" s="150" t="s">
        <v>161</v>
      </c>
      <c r="E219" s="151" t="s">
        <v>263</v>
      </c>
      <c r="F219" s="152" t="s">
        <v>264</v>
      </c>
      <c r="G219" s="153" t="s">
        <v>164</v>
      </c>
      <c r="H219" s="154">
        <v>621</v>
      </c>
      <c r="I219" s="155"/>
      <c r="J219" s="156">
        <f>ROUND(I219*H219,2)</f>
        <v>0</v>
      </c>
      <c r="K219" s="152" t="s">
        <v>165</v>
      </c>
      <c r="L219" s="33"/>
      <c r="M219" s="157" t="s">
        <v>1</v>
      </c>
      <c r="N219" s="158" t="s">
        <v>41</v>
      </c>
      <c r="O219" s="58"/>
      <c r="P219" s="159">
        <f>O219*H219</f>
        <v>0</v>
      </c>
      <c r="Q219" s="159">
        <v>0.57299999999999995</v>
      </c>
      <c r="R219" s="159">
        <f>Q219*H219</f>
        <v>355.83299999999997</v>
      </c>
      <c r="S219" s="159">
        <v>0</v>
      </c>
      <c r="T219" s="160">
        <f>S219*H219</f>
        <v>0</v>
      </c>
      <c r="U219" s="32"/>
      <c r="V219" s="32"/>
      <c r="W219" s="32"/>
      <c r="X219" s="32"/>
      <c r="Y219" s="32"/>
      <c r="Z219" s="32"/>
      <c r="AA219" s="32"/>
      <c r="AB219" s="32"/>
      <c r="AC219" s="32"/>
      <c r="AD219" s="32"/>
      <c r="AE219" s="32"/>
      <c r="AR219" s="161" t="s">
        <v>166</v>
      </c>
      <c r="AT219" s="161" t="s">
        <v>161</v>
      </c>
      <c r="AU219" s="161" t="s">
        <v>85</v>
      </c>
      <c r="AY219" s="17" t="s">
        <v>159</v>
      </c>
      <c r="BE219" s="162">
        <f>IF(N219="základní",J219,0)</f>
        <v>0</v>
      </c>
      <c r="BF219" s="162">
        <f>IF(N219="snížená",J219,0)</f>
        <v>0</v>
      </c>
      <c r="BG219" s="162">
        <f>IF(N219="zákl. přenesená",J219,0)</f>
        <v>0</v>
      </c>
      <c r="BH219" s="162">
        <f>IF(N219="sníž. přenesená",J219,0)</f>
        <v>0</v>
      </c>
      <c r="BI219" s="162">
        <f>IF(N219="nulová",J219,0)</f>
        <v>0</v>
      </c>
      <c r="BJ219" s="17" t="s">
        <v>83</v>
      </c>
      <c r="BK219" s="162">
        <f>ROUND(I219*H219,2)</f>
        <v>0</v>
      </c>
      <c r="BL219" s="17" t="s">
        <v>166</v>
      </c>
      <c r="BM219" s="161" t="s">
        <v>724</v>
      </c>
    </row>
    <row r="220" spans="1:65" s="13" customFormat="1" ht="11.25">
      <c r="B220" s="163"/>
      <c r="D220" s="164" t="s">
        <v>171</v>
      </c>
      <c r="E220" s="165" t="s">
        <v>1</v>
      </c>
      <c r="F220" s="166" t="s">
        <v>438</v>
      </c>
      <c r="H220" s="167">
        <v>621</v>
      </c>
      <c r="I220" s="168"/>
      <c r="L220" s="163"/>
      <c r="M220" s="169"/>
      <c r="N220" s="170"/>
      <c r="O220" s="170"/>
      <c r="P220" s="170"/>
      <c r="Q220" s="170"/>
      <c r="R220" s="170"/>
      <c r="S220" s="170"/>
      <c r="T220" s="171"/>
      <c r="AT220" s="165" t="s">
        <v>171</v>
      </c>
      <c r="AU220" s="165" t="s">
        <v>85</v>
      </c>
      <c r="AV220" s="13" t="s">
        <v>85</v>
      </c>
      <c r="AW220" s="13" t="s">
        <v>32</v>
      </c>
      <c r="AX220" s="13" t="s">
        <v>83</v>
      </c>
      <c r="AY220" s="165" t="s">
        <v>159</v>
      </c>
    </row>
    <row r="221" spans="1:65" s="2" customFormat="1" ht="16.5" customHeight="1">
      <c r="A221" s="32"/>
      <c r="B221" s="149"/>
      <c r="C221" s="150" t="s">
        <v>396</v>
      </c>
      <c r="D221" s="150" t="s">
        <v>161</v>
      </c>
      <c r="E221" s="151" t="s">
        <v>282</v>
      </c>
      <c r="F221" s="152" t="s">
        <v>283</v>
      </c>
      <c r="G221" s="153" t="s">
        <v>164</v>
      </c>
      <c r="H221" s="154">
        <v>43</v>
      </c>
      <c r="I221" s="155"/>
      <c r="J221" s="156">
        <f>ROUND(I221*H221,2)</f>
        <v>0</v>
      </c>
      <c r="K221" s="152" t="s">
        <v>165</v>
      </c>
      <c r="L221" s="33"/>
      <c r="M221" s="157" t="s">
        <v>1</v>
      </c>
      <c r="N221" s="158" t="s">
        <v>41</v>
      </c>
      <c r="O221" s="58"/>
      <c r="P221" s="159">
        <f>O221*H221</f>
        <v>0</v>
      </c>
      <c r="Q221" s="159">
        <v>0.34499999999999997</v>
      </c>
      <c r="R221" s="159">
        <f>Q221*H221</f>
        <v>14.834999999999999</v>
      </c>
      <c r="S221" s="159">
        <v>0</v>
      </c>
      <c r="T221" s="160">
        <f>S221*H221</f>
        <v>0</v>
      </c>
      <c r="U221" s="32"/>
      <c r="V221" s="32"/>
      <c r="W221" s="32"/>
      <c r="X221" s="32"/>
      <c r="Y221" s="32"/>
      <c r="Z221" s="32"/>
      <c r="AA221" s="32"/>
      <c r="AB221" s="32"/>
      <c r="AC221" s="32"/>
      <c r="AD221" s="32"/>
      <c r="AE221" s="32"/>
      <c r="AR221" s="161" t="s">
        <v>166</v>
      </c>
      <c r="AT221" s="161" t="s">
        <v>161</v>
      </c>
      <c r="AU221" s="161" t="s">
        <v>85</v>
      </c>
      <c r="AY221" s="17" t="s">
        <v>159</v>
      </c>
      <c r="BE221" s="162">
        <f>IF(N221="základní",J221,0)</f>
        <v>0</v>
      </c>
      <c r="BF221" s="162">
        <f>IF(N221="snížená",J221,0)</f>
        <v>0</v>
      </c>
      <c r="BG221" s="162">
        <f>IF(N221="zákl. přenesená",J221,0)</f>
        <v>0</v>
      </c>
      <c r="BH221" s="162">
        <f>IF(N221="sníž. přenesená",J221,0)</f>
        <v>0</v>
      </c>
      <c r="BI221" s="162">
        <f>IF(N221="nulová",J221,0)</f>
        <v>0</v>
      </c>
      <c r="BJ221" s="17" t="s">
        <v>83</v>
      </c>
      <c r="BK221" s="162">
        <f>ROUND(I221*H221,2)</f>
        <v>0</v>
      </c>
      <c r="BL221" s="17" t="s">
        <v>166</v>
      </c>
      <c r="BM221" s="161" t="s">
        <v>725</v>
      </c>
    </row>
    <row r="222" spans="1:65" s="13" customFormat="1" ht="11.25">
      <c r="B222" s="163"/>
      <c r="D222" s="164" t="s">
        <v>171</v>
      </c>
      <c r="E222" s="165" t="s">
        <v>1</v>
      </c>
      <c r="F222" s="166" t="s">
        <v>116</v>
      </c>
      <c r="H222" s="167">
        <v>43</v>
      </c>
      <c r="I222" s="168"/>
      <c r="L222" s="163"/>
      <c r="M222" s="169"/>
      <c r="N222" s="170"/>
      <c r="O222" s="170"/>
      <c r="P222" s="170"/>
      <c r="Q222" s="170"/>
      <c r="R222" s="170"/>
      <c r="S222" s="170"/>
      <c r="T222" s="171"/>
      <c r="AT222" s="165" t="s">
        <v>171</v>
      </c>
      <c r="AU222" s="165" t="s">
        <v>85</v>
      </c>
      <c r="AV222" s="13" t="s">
        <v>85</v>
      </c>
      <c r="AW222" s="13" t="s">
        <v>32</v>
      </c>
      <c r="AX222" s="13" t="s">
        <v>83</v>
      </c>
      <c r="AY222" s="165" t="s">
        <v>159</v>
      </c>
    </row>
    <row r="223" spans="1:65" s="2" customFormat="1" ht="16.5" customHeight="1">
      <c r="A223" s="32"/>
      <c r="B223" s="149"/>
      <c r="C223" s="150" t="s">
        <v>401</v>
      </c>
      <c r="D223" s="150" t="s">
        <v>161</v>
      </c>
      <c r="E223" s="151" t="s">
        <v>282</v>
      </c>
      <c r="F223" s="152" t="s">
        <v>283</v>
      </c>
      <c r="G223" s="153" t="s">
        <v>164</v>
      </c>
      <c r="H223" s="154">
        <v>621</v>
      </c>
      <c r="I223" s="155"/>
      <c r="J223" s="156">
        <f>ROUND(I223*H223,2)</f>
        <v>0</v>
      </c>
      <c r="K223" s="152" t="s">
        <v>165</v>
      </c>
      <c r="L223" s="33"/>
      <c r="M223" s="157" t="s">
        <v>1</v>
      </c>
      <c r="N223" s="158" t="s">
        <v>41</v>
      </c>
      <c r="O223" s="58"/>
      <c r="P223" s="159">
        <f>O223*H223</f>
        <v>0</v>
      </c>
      <c r="Q223" s="159">
        <v>0.34499999999999997</v>
      </c>
      <c r="R223" s="159">
        <f>Q223*H223</f>
        <v>214.24499999999998</v>
      </c>
      <c r="S223" s="159">
        <v>0</v>
      </c>
      <c r="T223" s="160">
        <f>S223*H223</f>
        <v>0</v>
      </c>
      <c r="U223" s="32"/>
      <c r="V223" s="32"/>
      <c r="W223" s="32"/>
      <c r="X223" s="32"/>
      <c r="Y223" s="32"/>
      <c r="Z223" s="32"/>
      <c r="AA223" s="32"/>
      <c r="AB223" s="32"/>
      <c r="AC223" s="32"/>
      <c r="AD223" s="32"/>
      <c r="AE223" s="32"/>
      <c r="AR223" s="161" t="s">
        <v>166</v>
      </c>
      <c r="AT223" s="161" t="s">
        <v>161</v>
      </c>
      <c r="AU223" s="161" t="s">
        <v>85</v>
      </c>
      <c r="AY223" s="17" t="s">
        <v>159</v>
      </c>
      <c r="BE223" s="162">
        <f>IF(N223="základní",J223,0)</f>
        <v>0</v>
      </c>
      <c r="BF223" s="162">
        <f>IF(N223="snížená",J223,0)</f>
        <v>0</v>
      </c>
      <c r="BG223" s="162">
        <f>IF(N223="zákl. přenesená",J223,0)</f>
        <v>0</v>
      </c>
      <c r="BH223" s="162">
        <f>IF(N223="sníž. přenesená",J223,0)</f>
        <v>0</v>
      </c>
      <c r="BI223" s="162">
        <f>IF(N223="nulová",J223,0)</f>
        <v>0</v>
      </c>
      <c r="BJ223" s="17" t="s">
        <v>83</v>
      </c>
      <c r="BK223" s="162">
        <f>ROUND(I223*H223,2)</f>
        <v>0</v>
      </c>
      <c r="BL223" s="17" t="s">
        <v>166</v>
      </c>
      <c r="BM223" s="161" t="s">
        <v>726</v>
      </c>
    </row>
    <row r="224" spans="1:65" s="13" customFormat="1" ht="11.25">
      <c r="B224" s="163"/>
      <c r="D224" s="164" t="s">
        <v>171</v>
      </c>
      <c r="E224" s="165" t="s">
        <v>1</v>
      </c>
      <c r="F224" s="166" t="s">
        <v>438</v>
      </c>
      <c r="H224" s="167">
        <v>621</v>
      </c>
      <c r="I224" s="168"/>
      <c r="L224" s="163"/>
      <c r="M224" s="169"/>
      <c r="N224" s="170"/>
      <c r="O224" s="170"/>
      <c r="P224" s="170"/>
      <c r="Q224" s="170"/>
      <c r="R224" s="170"/>
      <c r="S224" s="170"/>
      <c r="T224" s="171"/>
      <c r="AT224" s="165" t="s">
        <v>171</v>
      </c>
      <c r="AU224" s="165" t="s">
        <v>85</v>
      </c>
      <c r="AV224" s="13" t="s">
        <v>85</v>
      </c>
      <c r="AW224" s="13" t="s">
        <v>32</v>
      </c>
      <c r="AX224" s="13" t="s">
        <v>83</v>
      </c>
      <c r="AY224" s="165" t="s">
        <v>159</v>
      </c>
    </row>
    <row r="225" spans="1:65" s="2" customFormat="1" ht="24.2" customHeight="1">
      <c r="A225" s="32"/>
      <c r="B225" s="149"/>
      <c r="C225" s="150" t="s">
        <v>406</v>
      </c>
      <c r="D225" s="150" t="s">
        <v>161</v>
      </c>
      <c r="E225" s="151" t="s">
        <v>286</v>
      </c>
      <c r="F225" s="152" t="s">
        <v>287</v>
      </c>
      <c r="G225" s="153" t="s">
        <v>164</v>
      </c>
      <c r="H225" s="154">
        <v>43</v>
      </c>
      <c r="I225" s="155"/>
      <c r="J225" s="156">
        <f>ROUND(I225*H225,2)</f>
        <v>0</v>
      </c>
      <c r="K225" s="152" t="s">
        <v>165</v>
      </c>
      <c r="L225" s="33"/>
      <c r="M225" s="157" t="s">
        <v>1</v>
      </c>
      <c r="N225" s="158" t="s">
        <v>41</v>
      </c>
      <c r="O225" s="58"/>
      <c r="P225" s="159">
        <f>O225*H225</f>
        <v>0</v>
      </c>
      <c r="Q225" s="159">
        <v>0.38313999999999998</v>
      </c>
      <c r="R225" s="159">
        <f>Q225*H225</f>
        <v>16.475020000000001</v>
      </c>
      <c r="S225" s="159">
        <v>0</v>
      </c>
      <c r="T225" s="160">
        <f>S225*H225</f>
        <v>0</v>
      </c>
      <c r="U225" s="32"/>
      <c r="V225" s="32"/>
      <c r="W225" s="32"/>
      <c r="X225" s="32"/>
      <c r="Y225" s="32"/>
      <c r="Z225" s="32"/>
      <c r="AA225" s="32"/>
      <c r="AB225" s="32"/>
      <c r="AC225" s="32"/>
      <c r="AD225" s="32"/>
      <c r="AE225" s="32"/>
      <c r="AR225" s="161" t="s">
        <v>166</v>
      </c>
      <c r="AT225" s="161" t="s">
        <v>161</v>
      </c>
      <c r="AU225" s="161" t="s">
        <v>85</v>
      </c>
      <c r="AY225" s="17" t="s">
        <v>159</v>
      </c>
      <c r="BE225" s="162">
        <f>IF(N225="základní",J225,0)</f>
        <v>0</v>
      </c>
      <c r="BF225" s="162">
        <f>IF(N225="snížená",J225,0)</f>
        <v>0</v>
      </c>
      <c r="BG225" s="162">
        <f>IF(N225="zákl. přenesená",J225,0)</f>
        <v>0</v>
      </c>
      <c r="BH225" s="162">
        <f>IF(N225="sníž. přenesená",J225,0)</f>
        <v>0</v>
      </c>
      <c r="BI225" s="162">
        <f>IF(N225="nulová",J225,0)</f>
        <v>0</v>
      </c>
      <c r="BJ225" s="17" t="s">
        <v>83</v>
      </c>
      <c r="BK225" s="162">
        <f>ROUND(I225*H225,2)</f>
        <v>0</v>
      </c>
      <c r="BL225" s="17" t="s">
        <v>166</v>
      </c>
      <c r="BM225" s="161" t="s">
        <v>727</v>
      </c>
    </row>
    <row r="226" spans="1:65" s="13" customFormat="1" ht="11.25">
      <c r="B226" s="163"/>
      <c r="D226" s="164" t="s">
        <v>171</v>
      </c>
      <c r="E226" s="165" t="s">
        <v>1</v>
      </c>
      <c r="F226" s="166" t="s">
        <v>116</v>
      </c>
      <c r="H226" s="167">
        <v>43</v>
      </c>
      <c r="I226" s="168"/>
      <c r="L226" s="163"/>
      <c r="M226" s="169"/>
      <c r="N226" s="170"/>
      <c r="O226" s="170"/>
      <c r="P226" s="170"/>
      <c r="Q226" s="170"/>
      <c r="R226" s="170"/>
      <c r="S226" s="170"/>
      <c r="T226" s="171"/>
      <c r="AT226" s="165" t="s">
        <v>171</v>
      </c>
      <c r="AU226" s="165" t="s">
        <v>85</v>
      </c>
      <c r="AV226" s="13" t="s">
        <v>85</v>
      </c>
      <c r="AW226" s="13" t="s">
        <v>32</v>
      </c>
      <c r="AX226" s="13" t="s">
        <v>83</v>
      </c>
      <c r="AY226" s="165" t="s">
        <v>159</v>
      </c>
    </row>
    <row r="227" spans="1:65" s="2" customFormat="1" ht="24.2" customHeight="1">
      <c r="A227" s="32"/>
      <c r="B227" s="149"/>
      <c r="C227" s="150" t="s">
        <v>410</v>
      </c>
      <c r="D227" s="150" t="s">
        <v>161</v>
      </c>
      <c r="E227" s="151" t="s">
        <v>728</v>
      </c>
      <c r="F227" s="152" t="s">
        <v>729</v>
      </c>
      <c r="G227" s="153" t="s">
        <v>164</v>
      </c>
      <c r="H227" s="154">
        <v>621</v>
      </c>
      <c r="I227" s="155"/>
      <c r="J227" s="156">
        <f>ROUND(I227*H227,2)</f>
        <v>0</v>
      </c>
      <c r="K227" s="152" t="s">
        <v>165</v>
      </c>
      <c r="L227" s="33"/>
      <c r="M227" s="157" t="s">
        <v>1</v>
      </c>
      <c r="N227" s="158" t="s">
        <v>41</v>
      </c>
      <c r="O227" s="58"/>
      <c r="P227" s="159">
        <f>O227*H227</f>
        <v>0</v>
      </c>
      <c r="Q227" s="159">
        <v>0.45977000000000001</v>
      </c>
      <c r="R227" s="159">
        <f>Q227*H227</f>
        <v>285.51717000000002</v>
      </c>
      <c r="S227" s="159">
        <v>0</v>
      </c>
      <c r="T227" s="160">
        <f>S227*H227</f>
        <v>0</v>
      </c>
      <c r="U227" s="32"/>
      <c r="V227" s="32"/>
      <c r="W227" s="32"/>
      <c r="X227" s="32"/>
      <c r="Y227" s="32"/>
      <c r="Z227" s="32"/>
      <c r="AA227" s="32"/>
      <c r="AB227" s="32"/>
      <c r="AC227" s="32"/>
      <c r="AD227" s="32"/>
      <c r="AE227" s="32"/>
      <c r="AR227" s="161" t="s">
        <v>166</v>
      </c>
      <c r="AT227" s="161" t="s">
        <v>161</v>
      </c>
      <c r="AU227" s="161" t="s">
        <v>85</v>
      </c>
      <c r="AY227" s="17" t="s">
        <v>159</v>
      </c>
      <c r="BE227" s="162">
        <f>IF(N227="základní",J227,0)</f>
        <v>0</v>
      </c>
      <c r="BF227" s="162">
        <f>IF(N227="snížená",J227,0)</f>
        <v>0</v>
      </c>
      <c r="BG227" s="162">
        <f>IF(N227="zákl. přenesená",J227,0)</f>
        <v>0</v>
      </c>
      <c r="BH227" s="162">
        <f>IF(N227="sníž. přenesená",J227,0)</f>
        <v>0</v>
      </c>
      <c r="BI227" s="162">
        <f>IF(N227="nulová",J227,0)</f>
        <v>0</v>
      </c>
      <c r="BJ227" s="17" t="s">
        <v>83</v>
      </c>
      <c r="BK227" s="162">
        <f>ROUND(I227*H227,2)</f>
        <v>0</v>
      </c>
      <c r="BL227" s="17" t="s">
        <v>166</v>
      </c>
      <c r="BM227" s="161" t="s">
        <v>730</v>
      </c>
    </row>
    <row r="228" spans="1:65" s="13" customFormat="1" ht="11.25">
      <c r="B228" s="163"/>
      <c r="D228" s="164" t="s">
        <v>171</v>
      </c>
      <c r="E228" s="165" t="s">
        <v>1</v>
      </c>
      <c r="F228" s="166" t="s">
        <v>438</v>
      </c>
      <c r="H228" s="167">
        <v>621</v>
      </c>
      <c r="I228" s="168"/>
      <c r="L228" s="163"/>
      <c r="M228" s="169"/>
      <c r="N228" s="170"/>
      <c r="O228" s="170"/>
      <c r="P228" s="170"/>
      <c r="Q228" s="170"/>
      <c r="R228" s="170"/>
      <c r="S228" s="170"/>
      <c r="T228" s="171"/>
      <c r="AT228" s="165" t="s">
        <v>171</v>
      </c>
      <c r="AU228" s="165" t="s">
        <v>85</v>
      </c>
      <c r="AV228" s="13" t="s">
        <v>85</v>
      </c>
      <c r="AW228" s="13" t="s">
        <v>32</v>
      </c>
      <c r="AX228" s="13" t="s">
        <v>83</v>
      </c>
      <c r="AY228" s="165" t="s">
        <v>159</v>
      </c>
    </row>
    <row r="229" spans="1:65" s="2" customFormat="1" ht="16.5" customHeight="1">
      <c r="A229" s="32"/>
      <c r="B229" s="149"/>
      <c r="C229" s="150" t="s">
        <v>415</v>
      </c>
      <c r="D229" s="150" t="s">
        <v>161</v>
      </c>
      <c r="E229" s="151" t="s">
        <v>731</v>
      </c>
      <c r="F229" s="152" t="s">
        <v>732</v>
      </c>
      <c r="G229" s="153" t="s">
        <v>194</v>
      </c>
      <c r="H229" s="154">
        <v>5.4</v>
      </c>
      <c r="I229" s="155"/>
      <c r="J229" s="156">
        <f>ROUND(I229*H229,2)</f>
        <v>0</v>
      </c>
      <c r="K229" s="152" t="s">
        <v>165</v>
      </c>
      <c r="L229" s="33"/>
      <c r="M229" s="157" t="s">
        <v>1</v>
      </c>
      <c r="N229" s="158" t="s">
        <v>41</v>
      </c>
      <c r="O229" s="58"/>
      <c r="P229" s="159">
        <f>O229*H229</f>
        <v>0</v>
      </c>
      <c r="Q229" s="159">
        <v>1.85</v>
      </c>
      <c r="R229" s="159">
        <f>Q229*H229</f>
        <v>9.990000000000002</v>
      </c>
      <c r="S229" s="159">
        <v>0</v>
      </c>
      <c r="T229" s="160">
        <f>S229*H229</f>
        <v>0</v>
      </c>
      <c r="U229" s="32"/>
      <c r="V229" s="32"/>
      <c r="W229" s="32"/>
      <c r="X229" s="32"/>
      <c r="Y229" s="32"/>
      <c r="Z229" s="32"/>
      <c r="AA229" s="32"/>
      <c r="AB229" s="32"/>
      <c r="AC229" s="32"/>
      <c r="AD229" s="32"/>
      <c r="AE229" s="32"/>
      <c r="AR229" s="161" t="s">
        <v>166</v>
      </c>
      <c r="AT229" s="161" t="s">
        <v>161</v>
      </c>
      <c r="AU229" s="161" t="s">
        <v>85</v>
      </c>
      <c r="AY229" s="17" t="s">
        <v>159</v>
      </c>
      <c r="BE229" s="162">
        <f>IF(N229="základní",J229,0)</f>
        <v>0</v>
      </c>
      <c r="BF229" s="162">
        <f>IF(N229="snížená",J229,0)</f>
        <v>0</v>
      </c>
      <c r="BG229" s="162">
        <f>IF(N229="zákl. přenesená",J229,0)</f>
        <v>0</v>
      </c>
      <c r="BH229" s="162">
        <f>IF(N229="sníž. přenesená",J229,0)</f>
        <v>0</v>
      </c>
      <c r="BI229" s="162">
        <f>IF(N229="nulová",J229,0)</f>
        <v>0</v>
      </c>
      <c r="BJ229" s="17" t="s">
        <v>83</v>
      </c>
      <c r="BK229" s="162">
        <f>ROUND(I229*H229,2)</f>
        <v>0</v>
      </c>
      <c r="BL229" s="17" t="s">
        <v>166</v>
      </c>
      <c r="BM229" s="161" t="s">
        <v>733</v>
      </c>
    </row>
    <row r="230" spans="1:65" s="13" customFormat="1" ht="11.25">
      <c r="B230" s="163"/>
      <c r="D230" s="164" t="s">
        <v>171</v>
      </c>
      <c r="E230" s="165" t="s">
        <v>1</v>
      </c>
      <c r="F230" s="166" t="s">
        <v>734</v>
      </c>
      <c r="H230" s="167">
        <v>5.4</v>
      </c>
      <c r="I230" s="168"/>
      <c r="L230" s="163"/>
      <c r="M230" s="169"/>
      <c r="N230" s="170"/>
      <c r="O230" s="170"/>
      <c r="P230" s="170"/>
      <c r="Q230" s="170"/>
      <c r="R230" s="170"/>
      <c r="S230" s="170"/>
      <c r="T230" s="171"/>
      <c r="AT230" s="165" t="s">
        <v>171</v>
      </c>
      <c r="AU230" s="165" t="s">
        <v>85</v>
      </c>
      <c r="AV230" s="13" t="s">
        <v>85</v>
      </c>
      <c r="AW230" s="13" t="s">
        <v>32</v>
      </c>
      <c r="AX230" s="13" t="s">
        <v>83</v>
      </c>
      <c r="AY230" s="165" t="s">
        <v>159</v>
      </c>
    </row>
    <row r="231" spans="1:65" s="2" customFormat="1" ht="24.2" customHeight="1">
      <c r="A231" s="32"/>
      <c r="B231" s="149"/>
      <c r="C231" s="150" t="s">
        <v>419</v>
      </c>
      <c r="D231" s="150" t="s">
        <v>161</v>
      </c>
      <c r="E231" s="151" t="s">
        <v>290</v>
      </c>
      <c r="F231" s="152" t="s">
        <v>291</v>
      </c>
      <c r="G231" s="153" t="s">
        <v>164</v>
      </c>
      <c r="H231" s="154">
        <v>43</v>
      </c>
      <c r="I231" s="155"/>
      <c r="J231" s="156">
        <f>ROUND(I231*H231,2)</f>
        <v>0</v>
      </c>
      <c r="K231" s="152" t="s">
        <v>165</v>
      </c>
      <c r="L231" s="33"/>
      <c r="M231" s="157" t="s">
        <v>1</v>
      </c>
      <c r="N231" s="158" t="s">
        <v>41</v>
      </c>
      <c r="O231" s="58"/>
      <c r="P231" s="159">
        <f>O231*H231</f>
        <v>0</v>
      </c>
      <c r="Q231" s="159">
        <v>7.1000000000000002E-4</v>
      </c>
      <c r="R231" s="159">
        <f>Q231*H231</f>
        <v>3.0530000000000002E-2</v>
      </c>
      <c r="S231" s="159">
        <v>0</v>
      </c>
      <c r="T231" s="160">
        <f>S231*H231</f>
        <v>0</v>
      </c>
      <c r="U231" s="32"/>
      <c r="V231" s="32"/>
      <c r="W231" s="32"/>
      <c r="X231" s="32"/>
      <c r="Y231" s="32"/>
      <c r="Z231" s="32"/>
      <c r="AA231" s="32"/>
      <c r="AB231" s="32"/>
      <c r="AC231" s="32"/>
      <c r="AD231" s="32"/>
      <c r="AE231" s="32"/>
      <c r="AR231" s="161" t="s">
        <v>166</v>
      </c>
      <c r="AT231" s="161" t="s">
        <v>161</v>
      </c>
      <c r="AU231" s="161" t="s">
        <v>85</v>
      </c>
      <c r="AY231" s="17" t="s">
        <v>159</v>
      </c>
      <c r="BE231" s="162">
        <f>IF(N231="základní",J231,0)</f>
        <v>0</v>
      </c>
      <c r="BF231" s="162">
        <f>IF(N231="snížená",J231,0)</f>
        <v>0</v>
      </c>
      <c r="BG231" s="162">
        <f>IF(N231="zákl. přenesená",J231,0)</f>
        <v>0</v>
      </c>
      <c r="BH231" s="162">
        <f>IF(N231="sníž. přenesená",J231,0)</f>
        <v>0</v>
      </c>
      <c r="BI231" s="162">
        <f>IF(N231="nulová",J231,0)</f>
        <v>0</v>
      </c>
      <c r="BJ231" s="17" t="s">
        <v>83</v>
      </c>
      <c r="BK231" s="162">
        <f>ROUND(I231*H231,2)</f>
        <v>0</v>
      </c>
      <c r="BL231" s="17" t="s">
        <v>166</v>
      </c>
      <c r="BM231" s="161" t="s">
        <v>735</v>
      </c>
    </row>
    <row r="232" spans="1:65" s="13" customFormat="1" ht="11.25">
      <c r="B232" s="163"/>
      <c r="D232" s="164" t="s">
        <v>171</v>
      </c>
      <c r="E232" s="165" t="s">
        <v>1</v>
      </c>
      <c r="F232" s="166" t="s">
        <v>116</v>
      </c>
      <c r="H232" s="167">
        <v>43</v>
      </c>
      <c r="I232" s="168"/>
      <c r="L232" s="163"/>
      <c r="M232" s="169"/>
      <c r="N232" s="170"/>
      <c r="O232" s="170"/>
      <c r="P232" s="170"/>
      <c r="Q232" s="170"/>
      <c r="R232" s="170"/>
      <c r="S232" s="170"/>
      <c r="T232" s="171"/>
      <c r="AT232" s="165" t="s">
        <v>171</v>
      </c>
      <c r="AU232" s="165" t="s">
        <v>85</v>
      </c>
      <c r="AV232" s="13" t="s">
        <v>85</v>
      </c>
      <c r="AW232" s="13" t="s">
        <v>32</v>
      </c>
      <c r="AX232" s="13" t="s">
        <v>83</v>
      </c>
      <c r="AY232" s="165" t="s">
        <v>159</v>
      </c>
    </row>
    <row r="233" spans="1:65" s="2" customFormat="1" ht="24.2" customHeight="1">
      <c r="A233" s="32"/>
      <c r="B233" s="149"/>
      <c r="C233" s="150" t="s">
        <v>423</v>
      </c>
      <c r="D233" s="150" t="s">
        <v>161</v>
      </c>
      <c r="E233" s="151" t="s">
        <v>290</v>
      </c>
      <c r="F233" s="152" t="s">
        <v>291</v>
      </c>
      <c r="G233" s="153" t="s">
        <v>164</v>
      </c>
      <c r="H233" s="154">
        <v>1242</v>
      </c>
      <c r="I233" s="155"/>
      <c r="J233" s="156">
        <f>ROUND(I233*H233,2)</f>
        <v>0</v>
      </c>
      <c r="K233" s="152" t="s">
        <v>165</v>
      </c>
      <c r="L233" s="33"/>
      <c r="M233" s="157" t="s">
        <v>1</v>
      </c>
      <c r="N233" s="158" t="s">
        <v>41</v>
      </c>
      <c r="O233" s="58"/>
      <c r="P233" s="159">
        <f>O233*H233</f>
        <v>0</v>
      </c>
      <c r="Q233" s="159">
        <v>7.1000000000000002E-4</v>
      </c>
      <c r="R233" s="159">
        <f>Q233*H233</f>
        <v>0.88182000000000005</v>
      </c>
      <c r="S233" s="159">
        <v>0</v>
      </c>
      <c r="T233" s="160">
        <f>S233*H233</f>
        <v>0</v>
      </c>
      <c r="U233" s="32"/>
      <c r="V233" s="32"/>
      <c r="W233" s="32"/>
      <c r="X233" s="32"/>
      <c r="Y233" s="32"/>
      <c r="Z233" s="32"/>
      <c r="AA233" s="32"/>
      <c r="AB233" s="32"/>
      <c r="AC233" s="32"/>
      <c r="AD233" s="32"/>
      <c r="AE233" s="32"/>
      <c r="AR233" s="161" t="s">
        <v>166</v>
      </c>
      <c r="AT233" s="161" t="s">
        <v>161</v>
      </c>
      <c r="AU233" s="161" t="s">
        <v>85</v>
      </c>
      <c r="AY233" s="17" t="s">
        <v>159</v>
      </c>
      <c r="BE233" s="162">
        <f>IF(N233="základní",J233,0)</f>
        <v>0</v>
      </c>
      <c r="BF233" s="162">
        <f>IF(N233="snížená",J233,0)</f>
        <v>0</v>
      </c>
      <c r="BG233" s="162">
        <f>IF(N233="zákl. přenesená",J233,0)</f>
        <v>0</v>
      </c>
      <c r="BH233" s="162">
        <f>IF(N233="sníž. přenesená",J233,0)</f>
        <v>0</v>
      </c>
      <c r="BI233" s="162">
        <f>IF(N233="nulová",J233,0)</f>
        <v>0</v>
      </c>
      <c r="BJ233" s="17" t="s">
        <v>83</v>
      </c>
      <c r="BK233" s="162">
        <f>ROUND(I233*H233,2)</f>
        <v>0</v>
      </c>
      <c r="BL233" s="17" t="s">
        <v>166</v>
      </c>
      <c r="BM233" s="161" t="s">
        <v>736</v>
      </c>
    </row>
    <row r="234" spans="1:65" s="13" customFormat="1" ht="11.25">
      <c r="B234" s="163"/>
      <c r="D234" s="164" t="s">
        <v>171</v>
      </c>
      <c r="E234" s="165" t="s">
        <v>1</v>
      </c>
      <c r="F234" s="166" t="s">
        <v>737</v>
      </c>
      <c r="H234" s="167">
        <v>1242</v>
      </c>
      <c r="I234" s="168"/>
      <c r="L234" s="163"/>
      <c r="M234" s="169"/>
      <c r="N234" s="170"/>
      <c r="O234" s="170"/>
      <c r="P234" s="170"/>
      <c r="Q234" s="170"/>
      <c r="R234" s="170"/>
      <c r="S234" s="170"/>
      <c r="T234" s="171"/>
      <c r="AT234" s="165" t="s">
        <v>171</v>
      </c>
      <c r="AU234" s="165" t="s">
        <v>85</v>
      </c>
      <c r="AV234" s="13" t="s">
        <v>85</v>
      </c>
      <c r="AW234" s="13" t="s">
        <v>32</v>
      </c>
      <c r="AX234" s="13" t="s">
        <v>83</v>
      </c>
      <c r="AY234" s="165" t="s">
        <v>159</v>
      </c>
    </row>
    <row r="235" spans="1:65" s="2" customFormat="1" ht="24.2" customHeight="1">
      <c r="A235" s="32"/>
      <c r="B235" s="149"/>
      <c r="C235" s="150" t="s">
        <v>427</v>
      </c>
      <c r="D235" s="150" t="s">
        <v>161</v>
      </c>
      <c r="E235" s="151" t="s">
        <v>738</v>
      </c>
      <c r="F235" s="152" t="s">
        <v>739</v>
      </c>
      <c r="G235" s="153" t="s">
        <v>164</v>
      </c>
      <c r="H235" s="154">
        <v>621</v>
      </c>
      <c r="I235" s="155"/>
      <c r="J235" s="156">
        <f>ROUND(I235*H235,2)</f>
        <v>0</v>
      </c>
      <c r="K235" s="152" t="s">
        <v>165</v>
      </c>
      <c r="L235" s="33"/>
      <c r="M235" s="157" t="s">
        <v>1</v>
      </c>
      <c r="N235" s="158" t="s">
        <v>41</v>
      </c>
      <c r="O235" s="58"/>
      <c r="P235" s="159">
        <f>O235*H235</f>
        <v>0</v>
      </c>
      <c r="Q235" s="159">
        <v>0.10373</v>
      </c>
      <c r="R235" s="159">
        <f>Q235*H235</f>
        <v>64.416330000000002</v>
      </c>
      <c r="S235" s="159">
        <v>0</v>
      </c>
      <c r="T235" s="160">
        <f>S235*H235</f>
        <v>0</v>
      </c>
      <c r="U235" s="32"/>
      <c r="V235" s="32"/>
      <c r="W235" s="32"/>
      <c r="X235" s="32"/>
      <c r="Y235" s="32"/>
      <c r="Z235" s="32"/>
      <c r="AA235" s="32"/>
      <c r="AB235" s="32"/>
      <c r="AC235" s="32"/>
      <c r="AD235" s="32"/>
      <c r="AE235" s="32"/>
      <c r="AR235" s="161" t="s">
        <v>166</v>
      </c>
      <c r="AT235" s="161" t="s">
        <v>161</v>
      </c>
      <c r="AU235" s="161" t="s">
        <v>85</v>
      </c>
      <c r="AY235" s="17" t="s">
        <v>159</v>
      </c>
      <c r="BE235" s="162">
        <f>IF(N235="základní",J235,0)</f>
        <v>0</v>
      </c>
      <c r="BF235" s="162">
        <f>IF(N235="snížená",J235,0)</f>
        <v>0</v>
      </c>
      <c r="BG235" s="162">
        <f>IF(N235="zákl. přenesená",J235,0)</f>
        <v>0</v>
      </c>
      <c r="BH235" s="162">
        <f>IF(N235="sníž. přenesená",J235,0)</f>
        <v>0</v>
      </c>
      <c r="BI235" s="162">
        <f>IF(N235="nulová",J235,0)</f>
        <v>0</v>
      </c>
      <c r="BJ235" s="17" t="s">
        <v>83</v>
      </c>
      <c r="BK235" s="162">
        <f>ROUND(I235*H235,2)</f>
        <v>0</v>
      </c>
      <c r="BL235" s="17" t="s">
        <v>166</v>
      </c>
      <c r="BM235" s="161" t="s">
        <v>740</v>
      </c>
    </row>
    <row r="236" spans="1:65" s="13" customFormat="1" ht="11.25">
      <c r="B236" s="163"/>
      <c r="D236" s="164" t="s">
        <v>171</v>
      </c>
      <c r="E236" s="165" t="s">
        <v>1</v>
      </c>
      <c r="F236" s="166" t="s">
        <v>438</v>
      </c>
      <c r="H236" s="167">
        <v>621</v>
      </c>
      <c r="I236" s="168"/>
      <c r="L236" s="163"/>
      <c r="M236" s="169"/>
      <c r="N236" s="170"/>
      <c r="O236" s="170"/>
      <c r="P236" s="170"/>
      <c r="Q236" s="170"/>
      <c r="R236" s="170"/>
      <c r="S236" s="170"/>
      <c r="T236" s="171"/>
      <c r="AT236" s="165" t="s">
        <v>171</v>
      </c>
      <c r="AU236" s="165" t="s">
        <v>85</v>
      </c>
      <c r="AV236" s="13" t="s">
        <v>85</v>
      </c>
      <c r="AW236" s="13" t="s">
        <v>32</v>
      </c>
      <c r="AX236" s="13" t="s">
        <v>83</v>
      </c>
      <c r="AY236" s="165" t="s">
        <v>159</v>
      </c>
    </row>
    <row r="237" spans="1:65" s="2" customFormat="1" ht="24.2" customHeight="1">
      <c r="A237" s="32"/>
      <c r="B237" s="149"/>
      <c r="C237" s="150" t="s">
        <v>434</v>
      </c>
      <c r="D237" s="150" t="s">
        <v>161</v>
      </c>
      <c r="E237" s="151" t="s">
        <v>294</v>
      </c>
      <c r="F237" s="152" t="s">
        <v>295</v>
      </c>
      <c r="G237" s="153" t="s">
        <v>164</v>
      </c>
      <c r="H237" s="154">
        <v>43</v>
      </c>
      <c r="I237" s="155"/>
      <c r="J237" s="156">
        <f>ROUND(I237*H237,2)</f>
        <v>0</v>
      </c>
      <c r="K237" s="152" t="s">
        <v>165</v>
      </c>
      <c r="L237" s="33"/>
      <c r="M237" s="157" t="s">
        <v>1</v>
      </c>
      <c r="N237" s="158" t="s">
        <v>41</v>
      </c>
      <c r="O237" s="58"/>
      <c r="P237" s="159">
        <f>O237*H237</f>
        <v>0</v>
      </c>
      <c r="Q237" s="159">
        <v>0.12966</v>
      </c>
      <c r="R237" s="159">
        <f>Q237*H237</f>
        <v>5.57538</v>
      </c>
      <c r="S237" s="159">
        <v>0</v>
      </c>
      <c r="T237" s="160">
        <f>S237*H237</f>
        <v>0</v>
      </c>
      <c r="U237" s="32"/>
      <c r="V237" s="32"/>
      <c r="W237" s="32"/>
      <c r="X237" s="32"/>
      <c r="Y237" s="32"/>
      <c r="Z237" s="32"/>
      <c r="AA237" s="32"/>
      <c r="AB237" s="32"/>
      <c r="AC237" s="32"/>
      <c r="AD237" s="32"/>
      <c r="AE237" s="32"/>
      <c r="AR237" s="161" t="s">
        <v>166</v>
      </c>
      <c r="AT237" s="161" t="s">
        <v>161</v>
      </c>
      <c r="AU237" s="161" t="s">
        <v>85</v>
      </c>
      <c r="AY237" s="17" t="s">
        <v>159</v>
      </c>
      <c r="BE237" s="162">
        <f>IF(N237="základní",J237,0)</f>
        <v>0</v>
      </c>
      <c r="BF237" s="162">
        <f>IF(N237="snížená",J237,0)</f>
        <v>0</v>
      </c>
      <c r="BG237" s="162">
        <f>IF(N237="zákl. přenesená",J237,0)</f>
        <v>0</v>
      </c>
      <c r="BH237" s="162">
        <f>IF(N237="sníž. přenesená",J237,0)</f>
        <v>0</v>
      </c>
      <c r="BI237" s="162">
        <f>IF(N237="nulová",J237,0)</f>
        <v>0</v>
      </c>
      <c r="BJ237" s="17" t="s">
        <v>83</v>
      </c>
      <c r="BK237" s="162">
        <f>ROUND(I237*H237,2)</f>
        <v>0</v>
      </c>
      <c r="BL237" s="17" t="s">
        <v>166</v>
      </c>
      <c r="BM237" s="161" t="s">
        <v>741</v>
      </c>
    </row>
    <row r="238" spans="1:65" s="13" customFormat="1" ht="11.25">
      <c r="B238" s="163"/>
      <c r="D238" s="164" t="s">
        <v>171</v>
      </c>
      <c r="E238" s="165" t="s">
        <v>1</v>
      </c>
      <c r="F238" s="166" t="s">
        <v>116</v>
      </c>
      <c r="H238" s="167">
        <v>43</v>
      </c>
      <c r="I238" s="168"/>
      <c r="L238" s="163"/>
      <c r="M238" s="169"/>
      <c r="N238" s="170"/>
      <c r="O238" s="170"/>
      <c r="P238" s="170"/>
      <c r="Q238" s="170"/>
      <c r="R238" s="170"/>
      <c r="S238" s="170"/>
      <c r="T238" s="171"/>
      <c r="AT238" s="165" t="s">
        <v>171</v>
      </c>
      <c r="AU238" s="165" t="s">
        <v>85</v>
      </c>
      <c r="AV238" s="13" t="s">
        <v>85</v>
      </c>
      <c r="AW238" s="13" t="s">
        <v>32</v>
      </c>
      <c r="AX238" s="13" t="s">
        <v>83</v>
      </c>
      <c r="AY238" s="165" t="s">
        <v>159</v>
      </c>
    </row>
    <row r="239" spans="1:65" s="2" customFormat="1" ht="24.2" customHeight="1">
      <c r="A239" s="32"/>
      <c r="B239" s="149"/>
      <c r="C239" s="150" t="s">
        <v>742</v>
      </c>
      <c r="D239" s="150" t="s">
        <v>161</v>
      </c>
      <c r="E239" s="151" t="s">
        <v>743</v>
      </c>
      <c r="F239" s="152" t="s">
        <v>744</v>
      </c>
      <c r="G239" s="153" t="s">
        <v>164</v>
      </c>
      <c r="H239" s="154">
        <v>621</v>
      </c>
      <c r="I239" s="155"/>
      <c r="J239" s="156">
        <f>ROUND(I239*H239,2)</f>
        <v>0</v>
      </c>
      <c r="K239" s="152" t="s">
        <v>165</v>
      </c>
      <c r="L239" s="33"/>
      <c r="M239" s="157" t="s">
        <v>1</v>
      </c>
      <c r="N239" s="158" t="s">
        <v>41</v>
      </c>
      <c r="O239" s="58"/>
      <c r="P239" s="159">
        <f>O239*H239</f>
        <v>0</v>
      </c>
      <c r="Q239" s="159">
        <v>0.12966</v>
      </c>
      <c r="R239" s="159">
        <f>Q239*H239</f>
        <v>80.518860000000004</v>
      </c>
      <c r="S239" s="159">
        <v>0</v>
      </c>
      <c r="T239" s="160">
        <f>S239*H239</f>
        <v>0</v>
      </c>
      <c r="U239" s="32"/>
      <c r="V239" s="32"/>
      <c r="W239" s="32"/>
      <c r="X239" s="32"/>
      <c r="Y239" s="32"/>
      <c r="Z239" s="32"/>
      <c r="AA239" s="32"/>
      <c r="AB239" s="32"/>
      <c r="AC239" s="32"/>
      <c r="AD239" s="32"/>
      <c r="AE239" s="32"/>
      <c r="AR239" s="161" t="s">
        <v>166</v>
      </c>
      <c r="AT239" s="161" t="s">
        <v>161</v>
      </c>
      <c r="AU239" s="161" t="s">
        <v>85</v>
      </c>
      <c r="AY239" s="17" t="s">
        <v>159</v>
      </c>
      <c r="BE239" s="162">
        <f>IF(N239="základní",J239,0)</f>
        <v>0</v>
      </c>
      <c r="BF239" s="162">
        <f>IF(N239="snížená",J239,0)</f>
        <v>0</v>
      </c>
      <c r="BG239" s="162">
        <f>IF(N239="zákl. přenesená",J239,0)</f>
        <v>0</v>
      </c>
      <c r="BH239" s="162">
        <f>IF(N239="sníž. přenesená",J239,0)</f>
        <v>0</v>
      </c>
      <c r="BI239" s="162">
        <f>IF(N239="nulová",J239,0)</f>
        <v>0</v>
      </c>
      <c r="BJ239" s="17" t="s">
        <v>83</v>
      </c>
      <c r="BK239" s="162">
        <f>ROUND(I239*H239,2)</f>
        <v>0</v>
      </c>
      <c r="BL239" s="17" t="s">
        <v>166</v>
      </c>
      <c r="BM239" s="161" t="s">
        <v>745</v>
      </c>
    </row>
    <row r="240" spans="1:65" s="14" customFormat="1" ht="11.25">
      <c r="B240" s="172"/>
      <c r="D240" s="164" t="s">
        <v>171</v>
      </c>
      <c r="E240" s="173" t="s">
        <v>1</v>
      </c>
      <c r="F240" s="174" t="s">
        <v>746</v>
      </c>
      <c r="H240" s="173" t="s">
        <v>1</v>
      </c>
      <c r="I240" s="175"/>
      <c r="L240" s="172"/>
      <c r="M240" s="176"/>
      <c r="N240" s="177"/>
      <c r="O240" s="177"/>
      <c r="P240" s="177"/>
      <c r="Q240" s="177"/>
      <c r="R240" s="177"/>
      <c r="S240" s="177"/>
      <c r="T240" s="178"/>
      <c r="AT240" s="173" t="s">
        <v>171</v>
      </c>
      <c r="AU240" s="173" t="s">
        <v>85</v>
      </c>
      <c r="AV240" s="14" t="s">
        <v>83</v>
      </c>
      <c r="AW240" s="14" t="s">
        <v>32</v>
      </c>
      <c r="AX240" s="14" t="s">
        <v>76</v>
      </c>
      <c r="AY240" s="173" t="s">
        <v>159</v>
      </c>
    </row>
    <row r="241" spans="1:65" s="13" customFormat="1" ht="11.25">
      <c r="B241" s="163"/>
      <c r="D241" s="164" t="s">
        <v>171</v>
      </c>
      <c r="E241" s="165" t="s">
        <v>1</v>
      </c>
      <c r="F241" s="166" t="s">
        <v>438</v>
      </c>
      <c r="H241" s="167">
        <v>621</v>
      </c>
      <c r="I241" s="168"/>
      <c r="L241" s="163"/>
      <c r="M241" s="169"/>
      <c r="N241" s="170"/>
      <c r="O241" s="170"/>
      <c r="P241" s="170"/>
      <c r="Q241" s="170"/>
      <c r="R241" s="170"/>
      <c r="S241" s="170"/>
      <c r="T241" s="171"/>
      <c r="AT241" s="165" t="s">
        <v>171</v>
      </c>
      <c r="AU241" s="165" t="s">
        <v>85</v>
      </c>
      <c r="AV241" s="13" t="s">
        <v>85</v>
      </c>
      <c r="AW241" s="13" t="s">
        <v>32</v>
      </c>
      <c r="AX241" s="13" t="s">
        <v>83</v>
      </c>
      <c r="AY241" s="165" t="s">
        <v>159</v>
      </c>
    </row>
    <row r="242" spans="1:65" s="2" customFormat="1" ht="33" customHeight="1">
      <c r="A242" s="32"/>
      <c r="B242" s="149"/>
      <c r="C242" s="150" t="s">
        <v>747</v>
      </c>
      <c r="D242" s="150" t="s">
        <v>161</v>
      </c>
      <c r="E242" s="151" t="s">
        <v>298</v>
      </c>
      <c r="F242" s="152" t="s">
        <v>299</v>
      </c>
      <c r="G242" s="153" t="s">
        <v>164</v>
      </c>
      <c r="H242" s="154">
        <v>43</v>
      </c>
      <c r="I242" s="155"/>
      <c r="J242" s="156">
        <f>ROUND(I242*H242,2)</f>
        <v>0</v>
      </c>
      <c r="K242" s="152" t="s">
        <v>165</v>
      </c>
      <c r="L242" s="33"/>
      <c r="M242" s="157" t="s">
        <v>1</v>
      </c>
      <c r="N242" s="158" t="s">
        <v>41</v>
      </c>
      <c r="O242" s="58"/>
      <c r="P242" s="159">
        <f>O242*H242</f>
        <v>0</v>
      </c>
      <c r="Q242" s="159">
        <v>0.15559000000000001</v>
      </c>
      <c r="R242" s="159">
        <f>Q242*H242</f>
        <v>6.6903700000000006</v>
      </c>
      <c r="S242" s="159">
        <v>0</v>
      </c>
      <c r="T242" s="160">
        <f>S242*H242</f>
        <v>0</v>
      </c>
      <c r="U242" s="32"/>
      <c r="V242" s="32"/>
      <c r="W242" s="32"/>
      <c r="X242" s="32"/>
      <c r="Y242" s="32"/>
      <c r="Z242" s="32"/>
      <c r="AA242" s="32"/>
      <c r="AB242" s="32"/>
      <c r="AC242" s="32"/>
      <c r="AD242" s="32"/>
      <c r="AE242" s="32"/>
      <c r="AR242" s="161" t="s">
        <v>166</v>
      </c>
      <c r="AT242" s="161" t="s">
        <v>161</v>
      </c>
      <c r="AU242" s="161" t="s">
        <v>85</v>
      </c>
      <c r="AY242" s="17" t="s">
        <v>159</v>
      </c>
      <c r="BE242" s="162">
        <f>IF(N242="základní",J242,0)</f>
        <v>0</v>
      </c>
      <c r="BF242" s="162">
        <f>IF(N242="snížená",J242,0)</f>
        <v>0</v>
      </c>
      <c r="BG242" s="162">
        <f>IF(N242="zákl. přenesená",J242,0)</f>
        <v>0</v>
      </c>
      <c r="BH242" s="162">
        <f>IF(N242="sníž. přenesená",J242,0)</f>
        <v>0</v>
      </c>
      <c r="BI242" s="162">
        <f>IF(N242="nulová",J242,0)</f>
        <v>0</v>
      </c>
      <c r="BJ242" s="17" t="s">
        <v>83</v>
      </c>
      <c r="BK242" s="162">
        <f>ROUND(I242*H242,2)</f>
        <v>0</v>
      </c>
      <c r="BL242" s="17" t="s">
        <v>166</v>
      </c>
      <c r="BM242" s="161" t="s">
        <v>748</v>
      </c>
    </row>
    <row r="243" spans="1:65" s="14" customFormat="1" ht="11.25">
      <c r="B243" s="172"/>
      <c r="D243" s="164" t="s">
        <v>171</v>
      </c>
      <c r="E243" s="173" t="s">
        <v>1</v>
      </c>
      <c r="F243" s="174" t="s">
        <v>301</v>
      </c>
      <c r="H243" s="173" t="s">
        <v>1</v>
      </c>
      <c r="I243" s="175"/>
      <c r="L243" s="172"/>
      <c r="M243" s="176"/>
      <c r="N243" s="177"/>
      <c r="O243" s="177"/>
      <c r="P243" s="177"/>
      <c r="Q243" s="177"/>
      <c r="R243" s="177"/>
      <c r="S243" s="177"/>
      <c r="T243" s="178"/>
      <c r="AT243" s="173" t="s">
        <v>171</v>
      </c>
      <c r="AU243" s="173" t="s">
        <v>85</v>
      </c>
      <c r="AV243" s="14" t="s">
        <v>83</v>
      </c>
      <c r="AW243" s="14" t="s">
        <v>32</v>
      </c>
      <c r="AX243" s="14" t="s">
        <v>76</v>
      </c>
      <c r="AY243" s="173" t="s">
        <v>159</v>
      </c>
    </row>
    <row r="244" spans="1:65" s="13" customFormat="1" ht="11.25">
      <c r="B244" s="163"/>
      <c r="D244" s="164" t="s">
        <v>171</v>
      </c>
      <c r="E244" s="165" t="s">
        <v>116</v>
      </c>
      <c r="F244" s="166" t="s">
        <v>749</v>
      </c>
      <c r="H244" s="167">
        <v>43</v>
      </c>
      <c r="I244" s="168"/>
      <c r="L244" s="163"/>
      <c r="M244" s="169"/>
      <c r="N244" s="170"/>
      <c r="O244" s="170"/>
      <c r="P244" s="170"/>
      <c r="Q244" s="170"/>
      <c r="R244" s="170"/>
      <c r="S244" s="170"/>
      <c r="T244" s="171"/>
      <c r="AT244" s="165" t="s">
        <v>171</v>
      </c>
      <c r="AU244" s="165" t="s">
        <v>85</v>
      </c>
      <c r="AV244" s="13" t="s">
        <v>85</v>
      </c>
      <c r="AW244" s="13" t="s">
        <v>32</v>
      </c>
      <c r="AX244" s="13" t="s">
        <v>83</v>
      </c>
      <c r="AY244" s="165" t="s">
        <v>159</v>
      </c>
    </row>
    <row r="245" spans="1:65" s="2" customFormat="1" ht="33" customHeight="1">
      <c r="A245" s="32"/>
      <c r="B245" s="149"/>
      <c r="C245" s="150" t="s">
        <v>750</v>
      </c>
      <c r="D245" s="150" t="s">
        <v>161</v>
      </c>
      <c r="E245" s="151" t="s">
        <v>751</v>
      </c>
      <c r="F245" s="152" t="s">
        <v>752</v>
      </c>
      <c r="G245" s="153" t="s">
        <v>164</v>
      </c>
      <c r="H245" s="154">
        <v>621</v>
      </c>
      <c r="I245" s="155"/>
      <c r="J245" s="156">
        <f>ROUND(I245*H245,2)</f>
        <v>0</v>
      </c>
      <c r="K245" s="152" t="s">
        <v>165</v>
      </c>
      <c r="L245" s="33"/>
      <c r="M245" s="157" t="s">
        <v>1</v>
      </c>
      <c r="N245" s="158" t="s">
        <v>41</v>
      </c>
      <c r="O245" s="58"/>
      <c r="P245" s="159">
        <f>O245*H245</f>
        <v>0</v>
      </c>
      <c r="Q245" s="159">
        <v>0.15559000000000001</v>
      </c>
      <c r="R245" s="159">
        <f>Q245*H245</f>
        <v>96.621390000000005</v>
      </c>
      <c r="S245" s="159">
        <v>0</v>
      </c>
      <c r="T245" s="160">
        <f>S245*H245</f>
        <v>0</v>
      </c>
      <c r="U245" s="32"/>
      <c r="V245" s="32"/>
      <c r="W245" s="32"/>
      <c r="X245" s="32"/>
      <c r="Y245" s="32"/>
      <c r="Z245" s="32"/>
      <c r="AA245" s="32"/>
      <c r="AB245" s="32"/>
      <c r="AC245" s="32"/>
      <c r="AD245" s="32"/>
      <c r="AE245" s="32"/>
      <c r="AR245" s="161" t="s">
        <v>166</v>
      </c>
      <c r="AT245" s="161" t="s">
        <v>161</v>
      </c>
      <c r="AU245" s="161" t="s">
        <v>85</v>
      </c>
      <c r="AY245" s="17" t="s">
        <v>159</v>
      </c>
      <c r="BE245" s="162">
        <f>IF(N245="základní",J245,0)</f>
        <v>0</v>
      </c>
      <c r="BF245" s="162">
        <f>IF(N245="snížená",J245,0)</f>
        <v>0</v>
      </c>
      <c r="BG245" s="162">
        <f>IF(N245="zákl. přenesená",J245,0)</f>
        <v>0</v>
      </c>
      <c r="BH245" s="162">
        <f>IF(N245="sníž. přenesená",J245,0)</f>
        <v>0</v>
      </c>
      <c r="BI245" s="162">
        <f>IF(N245="nulová",J245,0)</f>
        <v>0</v>
      </c>
      <c r="BJ245" s="17" t="s">
        <v>83</v>
      </c>
      <c r="BK245" s="162">
        <f>ROUND(I245*H245,2)</f>
        <v>0</v>
      </c>
      <c r="BL245" s="17" t="s">
        <v>166</v>
      </c>
      <c r="BM245" s="161" t="s">
        <v>753</v>
      </c>
    </row>
    <row r="246" spans="1:65" s="13" customFormat="1" ht="11.25">
      <c r="B246" s="163"/>
      <c r="D246" s="164" t="s">
        <v>171</v>
      </c>
      <c r="E246" s="165" t="s">
        <v>438</v>
      </c>
      <c r="F246" s="166" t="s">
        <v>754</v>
      </c>
      <c r="H246" s="167">
        <v>621</v>
      </c>
      <c r="I246" s="168"/>
      <c r="L246" s="163"/>
      <c r="M246" s="169"/>
      <c r="N246" s="170"/>
      <c r="O246" s="170"/>
      <c r="P246" s="170"/>
      <c r="Q246" s="170"/>
      <c r="R246" s="170"/>
      <c r="S246" s="170"/>
      <c r="T246" s="171"/>
      <c r="AT246" s="165" t="s">
        <v>171</v>
      </c>
      <c r="AU246" s="165" t="s">
        <v>85</v>
      </c>
      <c r="AV246" s="13" t="s">
        <v>85</v>
      </c>
      <c r="AW246" s="13" t="s">
        <v>32</v>
      </c>
      <c r="AX246" s="13" t="s">
        <v>83</v>
      </c>
      <c r="AY246" s="165" t="s">
        <v>159</v>
      </c>
    </row>
    <row r="247" spans="1:65" s="2" customFormat="1" ht="21.75" customHeight="1">
      <c r="A247" s="32"/>
      <c r="B247" s="149"/>
      <c r="C247" s="150" t="s">
        <v>755</v>
      </c>
      <c r="D247" s="150" t="s">
        <v>161</v>
      </c>
      <c r="E247" s="151" t="s">
        <v>349</v>
      </c>
      <c r="F247" s="152" t="s">
        <v>350</v>
      </c>
      <c r="G247" s="153" t="s">
        <v>351</v>
      </c>
      <c r="H247" s="154">
        <v>86</v>
      </c>
      <c r="I247" s="155"/>
      <c r="J247" s="156">
        <f>ROUND(I247*H247,2)</f>
        <v>0</v>
      </c>
      <c r="K247" s="152" t="s">
        <v>165</v>
      </c>
      <c r="L247" s="33"/>
      <c r="M247" s="157" t="s">
        <v>1</v>
      </c>
      <c r="N247" s="158" t="s">
        <v>41</v>
      </c>
      <c r="O247" s="58"/>
      <c r="P247" s="159">
        <f>O247*H247</f>
        <v>0</v>
      </c>
      <c r="Q247" s="159">
        <v>3.5999999999999999E-3</v>
      </c>
      <c r="R247" s="159">
        <f>Q247*H247</f>
        <v>0.30959999999999999</v>
      </c>
      <c r="S247" s="159">
        <v>0</v>
      </c>
      <c r="T247" s="160">
        <f>S247*H247</f>
        <v>0</v>
      </c>
      <c r="U247" s="32"/>
      <c r="V247" s="32"/>
      <c r="W247" s="32"/>
      <c r="X247" s="32"/>
      <c r="Y247" s="32"/>
      <c r="Z247" s="32"/>
      <c r="AA247" s="32"/>
      <c r="AB247" s="32"/>
      <c r="AC247" s="32"/>
      <c r="AD247" s="32"/>
      <c r="AE247" s="32"/>
      <c r="AR247" s="161" t="s">
        <v>166</v>
      </c>
      <c r="AT247" s="161" t="s">
        <v>161</v>
      </c>
      <c r="AU247" s="161" t="s">
        <v>85</v>
      </c>
      <c r="AY247" s="17" t="s">
        <v>159</v>
      </c>
      <c r="BE247" s="162">
        <f>IF(N247="základní",J247,0)</f>
        <v>0</v>
      </c>
      <c r="BF247" s="162">
        <f>IF(N247="snížená",J247,0)</f>
        <v>0</v>
      </c>
      <c r="BG247" s="162">
        <f>IF(N247="zákl. přenesená",J247,0)</f>
        <v>0</v>
      </c>
      <c r="BH247" s="162">
        <f>IF(N247="sníž. přenesená",J247,0)</f>
        <v>0</v>
      </c>
      <c r="BI247" s="162">
        <f>IF(N247="nulová",J247,0)</f>
        <v>0</v>
      </c>
      <c r="BJ247" s="17" t="s">
        <v>83</v>
      </c>
      <c r="BK247" s="162">
        <f>ROUND(I247*H247,2)</f>
        <v>0</v>
      </c>
      <c r="BL247" s="17" t="s">
        <v>166</v>
      </c>
      <c r="BM247" s="161" t="s">
        <v>756</v>
      </c>
    </row>
    <row r="248" spans="1:65" s="13" customFormat="1" ht="11.25">
      <c r="B248" s="163"/>
      <c r="D248" s="164" t="s">
        <v>171</v>
      </c>
      <c r="E248" s="165" t="s">
        <v>1</v>
      </c>
      <c r="F248" s="166" t="s">
        <v>757</v>
      </c>
      <c r="H248" s="167">
        <v>86</v>
      </c>
      <c r="I248" s="168"/>
      <c r="L248" s="163"/>
      <c r="M248" s="169"/>
      <c r="N248" s="170"/>
      <c r="O248" s="170"/>
      <c r="P248" s="170"/>
      <c r="Q248" s="170"/>
      <c r="R248" s="170"/>
      <c r="S248" s="170"/>
      <c r="T248" s="171"/>
      <c r="AT248" s="165" t="s">
        <v>171</v>
      </c>
      <c r="AU248" s="165" t="s">
        <v>85</v>
      </c>
      <c r="AV248" s="13" t="s">
        <v>85</v>
      </c>
      <c r="AW248" s="13" t="s">
        <v>32</v>
      </c>
      <c r="AX248" s="13" t="s">
        <v>83</v>
      </c>
      <c r="AY248" s="165" t="s">
        <v>159</v>
      </c>
    </row>
    <row r="249" spans="1:65" s="12" customFormat="1" ht="22.9" customHeight="1">
      <c r="B249" s="136"/>
      <c r="D249" s="137" t="s">
        <v>75</v>
      </c>
      <c r="E249" s="147" t="s">
        <v>203</v>
      </c>
      <c r="F249" s="147" t="s">
        <v>354</v>
      </c>
      <c r="I249" s="139"/>
      <c r="J249" s="148">
        <f>BK249</f>
        <v>0</v>
      </c>
      <c r="L249" s="136"/>
      <c r="M249" s="141"/>
      <c r="N249" s="142"/>
      <c r="O249" s="142"/>
      <c r="P249" s="143">
        <f>SUM(P250:P270)</f>
        <v>0</v>
      </c>
      <c r="Q249" s="142"/>
      <c r="R249" s="143">
        <f>SUM(R250:R270)</f>
        <v>36.488928299999998</v>
      </c>
      <c r="S249" s="142"/>
      <c r="T249" s="144">
        <f>SUM(T250:T270)</f>
        <v>2.0000000000000001E-4</v>
      </c>
      <c r="AR249" s="137" t="s">
        <v>83</v>
      </c>
      <c r="AT249" s="145" t="s">
        <v>75</v>
      </c>
      <c r="AU249" s="145" t="s">
        <v>83</v>
      </c>
      <c r="AY249" s="137" t="s">
        <v>159</v>
      </c>
      <c r="BK249" s="146">
        <f>SUM(BK250:BK270)</f>
        <v>0</v>
      </c>
    </row>
    <row r="250" spans="1:65" s="2" customFormat="1" ht="24.2" customHeight="1">
      <c r="A250" s="32"/>
      <c r="B250" s="149"/>
      <c r="C250" s="150" t="s">
        <v>758</v>
      </c>
      <c r="D250" s="150" t="s">
        <v>161</v>
      </c>
      <c r="E250" s="151" t="s">
        <v>759</v>
      </c>
      <c r="F250" s="152" t="s">
        <v>760</v>
      </c>
      <c r="G250" s="153" t="s">
        <v>537</v>
      </c>
      <c r="H250" s="154">
        <v>1</v>
      </c>
      <c r="I250" s="155"/>
      <c r="J250" s="156">
        <f>ROUND(I250*H250,2)</f>
        <v>0</v>
      </c>
      <c r="K250" s="152" t="s">
        <v>1</v>
      </c>
      <c r="L250" s="33"/>
      <c r="M250" s="157" t="s">
        <v>1</v>
      </c>
      <c r="N250" s="158" t="s">
        <v>41</v>
      </c>
      <c r="O250" s="58"/>
      <c r="P250" s="159">
        <f>O250*H250</f>
        <v>0</v>
      </c>
      <c r="Q250" s="159">
        <v>0</v>
      </c>
      <c r="R250" s="159">
        <f>Q250*H250</f>
        <v>0</v>
      </c>
      <c r="S250" s="159">
        <v>2.0000000000000001E-4</v>
      </c>
      <c r="T250" s="160">
        <f>S250*H250</f>
        <v>2.0000000000000001E-4</v>
      </c>
      <c r="U250" s="32"/>
      <c r="V250" s="32"/>
      <c r="W250" s="32"/>
      <c r="X250" s="32"/>
      <c r="Y250" s="32"/>
      <c r="Z250" s="32"/>
      <c r="AA250" s="32"/>
      <c r="AB250" s="32"/>
      <c r="AC250" s="32"/>
      <c r="AD250" s="32"/>
      <c r="AE250" s="32"/>
      <c r="AR250" s="161" t="s">
        <v>166</v>
      </c>
      <c r="AT250" s="161" t="s">
        <v>161</v>
      </c>
      <c r="AU250" s="161" t="s">
        <v>85</v>
      </c>
      <c r="AY250" s="17" t="s">
        <v>159</v>
      </c>
      <c r="BE250" s="162">
        <f>IF(N250="základní",J250,0)</f>
        <v>0</v>
      </c>
      <c r="BF250" s="162">
        <f>IF(N250="snížená",J250,0)</f>
        <v>0</v>
      </c>
      <c r="BG250" s="162">
        <f>IF(N250="zákl. přenesená",J250,0)</f>
        <v>0</v>
      </c>
      <c r="BH250" s="162">
        <f>IF(N250="sníž. přenesená",J250,0)</f>
        <v>0</v>
      </c>
      <c r="BI250" s="162">
        <f>IF(N250="nulová",J250,0)</f>
        <v>0</v>
      </c>
      <c r="BJ250" s="17" t="s">
        <v>83</v>
      </c>
      <c r="BK250" s="162">
        <f>ROUND(I250*H250,2)</f>
        <v>0</v>
      </c>
      <c r="BL250" s="17" t="s">
        <v>166</v>
      </c>
      <c r="BM250" s="161" t="s">
        <v>761</v>
      </c>
    </row>
    <row r="251" spans="1:65" s="2" customFormat="1" ht="24.2" customHeight="1">
      <c r="A251" s="32"/>
      <c r="B251" s="149"/>
      <c r="C251" s="150" t="s">
        <v>762</v>
      </c>
      <c r="D251" s="150" t="s">
        <v>161</v>
      </c>
      <c r="E251" s="151" t="s">
        <v>763</v>
      </c>
      <c r="F251" s="152" t="s">
        <v>764</v>
      </c>
      <c r="G251" s="153" t="s">
        <v>537</v>
      </c>
      <c r="H251" s="154">
        <v>5</v>
      </c>
      <c r="I251" s="155"/>
      <c r="J251" s="156">
        <f>ROUND(I251*H251,2)</f>
        <v>0</v>
      </c>
      <c r="K251" s="152" t="s">
        <v>165</v>
      </c>
      <c r="L251" s="33"/>
      <c r="M251" s="157" t="s">
        <v>1</v>
      </c>
      <c r="N251" s="158" t="s">
        <v>41</v>
      </c>
      <c r="O251" s="58"/>
      <c r="P251" s="159">
        <f>O251*H251</f>
        <v>0</v>
      </c>
      <c r="Q251" s="159">
        <v>6.9999999999999999E-4</v>
      </c>
      <c r="R251" s="159">
        <f>Q251*H251</f>
        <v>3.5000000000000001E-3</v>
      </c>
      <c r="S251" s="159">
        <v>0</v>
      </c>
      <c r="T251" s="160">
        <f>S251*H251</f>
        <v>0</v>
      </c>
      <c r="U251" s="32"/>
      <c r="V251" s="32"/>
      <c r="W251" s="32"/>
      <c r="X251" s="32"/>
      <c r="Y251" s="32"/>
      <c r="Z251" s="32"/>
      <c r="AA251" s="32"/>
      <c r="AB251" s="32"/>
      <c r="AC251" s="32"/>
      <c r="AD251" s="32"/>
      <c r="AE251" s="32"/>
      <c r="AR251" s="161" t="s">
        <v>166</v>
      </c>
      <c r="AT251" s="161" t="s">
        <v>161</v>
      </c>
      <c r="AU251" s="161" t="s">
        <v>85</v>
      </c>
      <c r="AY251" s="17" t="s">
        <v>159</v>
      </c>
      <c r="BE251" s="162">
        <f>IF(N251="základní",J251,0)</f>
        <v>0</v>
      </c>
      <c r="BF251" s="162">
        <f>IF(N251="snížená",J251,0)</f>
        <v>0</v>
      </c>
      <c r="BG251" s="162">
        <f>IF(N251="zákl. přenesená",J251,0)</f>
        <v>0</v>
      </c>
      <c r="BH251" s="162">
        <f>IF(N251="sníž. přenesená",J251,0)</f>
        <v>0</v>
      </c>
      <c r="BI251" s="162">
        <f>IF(N251="nulová",J251,0)</f>
        <v>0</v>
      </c>
      <c r="BJ251" s="17" t="s">
        <v>83</v>
      </c>
      <c r="BK251" s="162">
        <f>ROUND(I251*H251,2)</f>
        <v>0</v>
      </c>
      <c r="BL251" s="17" t="s">
        <v>166</v>
      </c>
      <c r="BM251" s="161" t="s">
        <v>765</v>
      </c>
    </row>
    <row r="252" spans="1:65" s="13" customFormat="1" ht="11.25">
      <c r="B252" s="163"/>
      <c r="D252" s="164" t="s">
        <v>171</v>
      </c>
      <c r="E252" s="165" t="s">
        <v>1</v>
      </c>
      <c r="F252" s="166" t="s">
        <v>766</v>
      </c>
      <c r="H252" s="167">
        <v>5</v>
      </c>
      <c r="I252" s="168"/>
      <c r="L252" s="163"/>
      <c r="M252" s="169"/>
      <c r="N252" s="170"/>
      <c r="O252" s="170"/>
      <c r="P252" s="170"/>
      <c r="Q252" s="170"/>
      <c r="R252" s="170"/>
      <c r="S252" s="170"/>
      <c r="T252" s="171"/>
      <c r="AT252" s="165" t="s">
        <v>171</v>
      </c>
      <c r="AU252" s="165" t="s">
        <v>85</v>
      </c>
      <c r="AV252" s="13" t="s">
        <v>85</v>
      </c>
      <c r="AW252" s="13" t="s">
        <v>32</v>
      </c>
      <c r="AX252" s="13" t="s">
        <v>83</v>
      </c>
      <c r="AY252" s="165" t="s">
        <v>159</v>
      </c>
    </row>
    <row r="253" spans="1:65" s="2" customFormat="1" ht="16.5" customHeight="1">
      <c r="A253" s="32"/>
      <c r="B253" s="149"/>
      <c r="C253" s="187" t="s">
        <v>767</v>
      </c>
      <c r="D253" s="187" t="s">
        <v>308</v>
      </c>
      <c r="E253" s="188" t="s">
        <v>768</v>
      </c>
      <c r="F253" s="189" t="s">
        <v>769</v>
      </c>
      <c r="G253" s="190" t="s">
        <v>537</v>
      </c>
      <c r="H253" s="191">
        <v>1</v>
      </c>
      <c r="I253" s="192"/>
      <c r="J253" s="193">
        <f t="shared" ref="J253:J261" si="10">ROUND(I253*H253,2)</f>
        <v>0</v>
      </c>
      <c r="K253" s="189" t="s">
        <v>165</v>
      </c>
      <c r="L253" s="194"/>
      <c r="M253" s="195" t="s">
        <v>1</v>
      </c>
      <c r="N253" s="196" t="s">
        <v>41</v>
      </c>
      <c r="O253" s="58"/>
      <c r="P253" s="159">
        <f t="shared" ref="P253:P261" si="11">O253*H253</f>
        <v>0</v>
      </c>
      <c r="Q253" s="159">
        <v>4.0000000000000001E-3</v>
      </c>
      <c r="R253" s="159">
        <f t="shared" ref="R253:R261" si="12">Q253*H253</f>
        <v>4.0000000000000001E-3</v>
      </c>
      <c r="S253" s="159">
        <v>0</v>
      </c>
      <c r="T253" s="160">
        <f t="shared" ref="T253:T261" si="13">S253*H253</f>
        <v>0</v>
      </c>
      <c r="U253" s="32"/>
      <c r="V253" s="32"/>
      <c r="W253" s="32"/>
      <c r="X253" s="32"/>
      <c r="Y253" s="32"/>
      <c r="Z253" s="32"/>
      <c r="AA253" s="32"/>
      <c r="AB253" s="32"/>
      <c r="AC253" s="32"/>
      <c r="AD253" s="32"/>
      <c r="AE253" s="32"/>
      <c r="AR253" s="161" t="s">
        <v>197</v>
      </c>
      <c r="AT253" s="161" t="s">
        <v>308</v>
      </c>
      <c r="AU253" s="161" t="s">
        <v>85</v>
      </c>
      <c r="AY253" s="17" t="s">
        <v>159</v>
      </c>
      <c r="BE253" s="162">
        <f t="shared" ref="BE253:BE261" si="14">IF(N253="základní",J253,0)</f>
        <v>0</v>
      </c>
      <c r="BF253" s="162">
        <f t="shared" ref="BF253:BF261" si="15">IF(N253="snížená",J253,0)</f>
        <v>0</v>
      </c>
      <c r="BG253" s="162">
        <f t="shared" ref="BG253:BG261" si="16">IF(N253="zákl. přenesená",J253,0)</f>
        <v>0</v>
      </c>
      <c r="BH253" s="162">
        <f t="shared" ref="BH253:BH261" si="17">IF(N253="sníž. přenesená",J253,0)</f>
        <v>0</v>
      </c>
      <c r="BI253" s="162">
        <f t="shared" ref="BI253:BI261" si="18">IF(N253="nulová",J253,0)</f>
        <v>0</v>
      </c>
      <c r="BJ253" s="17" t="s">
        <v>83</v>
      </c>
      <c r="BK253" s="162">
        <f t="shared" ref="BK253:BK261" si="19">ROUND(I253*H253,2)</f>
        <v>0</v>
      </c>
      <c r="BL253" s="17" t="s">
        <v>166</v>
      </c>
      <c r="BM253" s="161" t="s">
        <v>770</v>
      </c>
    </row>
    <row r="254" spans="1:65" s="2" customFormat="1" ht="24.2" customHeight="1">
      <c r="A254" s="32"/>
      <c r="B254" s="149"/>
      <c r="C254" s="187" t="s">
        <v>771</v>
      </c>
      <c r="D254" s="187" t="s">
        <v>308</v>
      </c>
      <c r="E254" s="188" t="s">
        <v>772</v>
      </c>
      <c r="F254" s="189" t="s">
        <v>773</v>
      </c>
      <c r="G254" s="190" t="s">
        <v>537</v>
      </c>
      <c r="H254" s="191">
        <v>2</v>
      </c>
      <c r="I254" s="192"/>
      <c r="J254" s="193">
        <f t="shared" si="10"/>
        <v>0</v>
      </c>
      <c r="K254" s="189" t="s">
        <v>165</v>
      </c>
      <c r="L254" s="194"/>
      <c r="M254" s="195" t="s">
        <v>1</v>
      </c>
      <c r="N254" s="196" t="s">
        <v>41</v>
      </c>
      <c r="O254" s="58"/>
      <c r="P254" s="159">
        <f t="shared" si="11"/>
        <v>0</v>
      </c>
      <c r="Q254" s="159">
        <v>2.5000000000000001E-3</v>
      </c>
      <c r="R254" s="159">
        <f t="shared" si="12"/>
        <v>5.0000000000000001E-3</v>
      </c>
      <c r="S254" s="159">
        <v>0</v>
      </c>
      <c r="T254" s="160">
        <f t="shared" si="13"/>
        <v>0</v>
      </c>
      <c r="U254" s="32"/>
      <c r="V254" s="32"/>
      <c r="W254" s="32"/>
      <c r="X254" s="32"/>
      <c r="Y254" s="32"/>
      <c r="Z254" s="32"/>
      <c r="AA254" s="32"/>
      <c r="AB254" s="32"/>
      <c r="AC254" s="32"/>
      <c r="AD254" s="32"/>
      <c r="AE254" s="32"/>
      <c r="AR254" s="161" t="s">
        <v>197</v>
      </c>
      <c r="AT254" s="161" t="s">
        <v>308</v>
      </c>
      <c r="AU254" s="161" t="s">
        <v>85</v>
      </c>
      <c r="AY254" s="17" t="s">
        <v>159</v>
      </c>
      <c r="BE254" s="162">
        <f t="shared" si="14"/>
        <v>0</v>
      </c>
      <c r="BF254" s="162">
        <f t="shared" si="15"/>
        <v>0</v>
      </c>
      <c r="BG254" s="162">
        <f t="shared" si="16"/>
        <v>0</v>
      </c>
      <c r="BH254" s="162">
        <f t="shared" si="17"/>
        <v>0</v>
      </c>
      <c r="BI254" s="162">
        <f t="shared" si="18"/>
        <v>0</v>
      </c>
      <c r="BJ254" s="17" t="s">
        <v>83</v>
      </c>
      <c r="BK254" s="162">
        <f t="shared" si="19"/>
        <v>0</v>
      </c>
      <c r="BL254" s="17" t="s">
        <v>166</v>
      </c>
      <c r="BM254" s="161" t="s">
        <v>774</v>
      </c>
    </row>
    <row r="255" spans="1:65" s="2" customFormat="1" ht="24.2" customHeight="1">
      <c r="A255" s="32"/>
      <c r="B255" s="149"/>
      <c r="C255" s="187" t="s">
        <v>775</v>
      </c>
      <c r="D255" s="187" t="s">
        <v>308</v>
      </c>
      <c r="E255" s="188" t="s">
        <v>772</v>
      </c>
      <c r="F255" s="189" t="s">
        <v>773</v>
      </c>
      <c r="G255" s="190" t="s">
        <v>537</v>
      </c>
      <c r="H255" s="191">
        <v>2</v>
      </c>
      <c r="I255" s="192"/>
      <c r="J255" s="193">
        <f t="shared" si="10"/>
        <v>0</v>
      </c>
      <c r="K255" s="189" t="s">
        <v>165</v>
      </c>
      <c r="L255" s="194"/>
      <c r="M255" s="195" t="s">
        <v>1</v>
      </c>
      <c r="N255" s="196" t="s">
        <v>41</v>
      </c>
      <c r="O255" s="58"/>
      <c r="P255" s="159">
        <f t="shared" si="11"/>
        <v>0</v>
      </c>
      <c r="Q255" s="159">
        <v>2.5000000000000001E-3</v>
      </c>
      <c r="R255" s="159">
        <f t="shared" si="12"/>
        <v>5.0000000000000001E-3</v>
      </c>
      <c r="S255" s="159">
        <v>0</v>
      </c>
      <c r="T255" s="160">
        <f t="shared" si="13"/>
        <v>0</v>
      </c>
      <c r="U255" s="32"/>
      <c r="V255" s="32"/>
      <c r="W255" s="32"/>
      <c r="X255" s="32"/>
      <c r="Y255" s="32"/>
      <c r="Z255" s="32"/>
      <c r="AA255" s="32"/>
      <c r="AB255" s="32"/>
      <c r="AC255" s="32"/>
      <c r="AD255" s="32"/>
      <c r="AE255" s="32"/>
      <c r="AR255" s="161" t="s">
        <v>197</v>
      </c>
      <c r="AT255" s="161" t="s">
        <v>308</v>
      </c>
      <c r="AU255" s="161" t="s">
        <v>85</v>
      </c>
      <c r="AY255" s="17" t="s">
        <v>159</v>
      </c>
      <c r="BE255" s="162">
        <f t="shared" si="14"/>
        <v>0</v>
      </c>
      <c r="BF255" s="162">
        <f t="shared" si="15"/>
        <v>0</v>
      </c>
      <c r="BG255" s="162">
        <f t="shared" si="16"/>
        <v>0</v>
      </c>
      <c r="BH255" s="162">
        <f t="shared" si="17"/>
        <v>0</v>
      </c>
      <c r="BI255" s="162">
        <f t="shared" si="18"/>
        <v>0</v>
      </c>
      <c r="BJ255" s="17" t="s">
        <v>83</v>
      </c>
      <c r="BK255" s="162">
        <f t="shared" si="19"/>
        <v>0</v>
      </c>
      <c r="BL255" s="17" t="s">
        <v>166</v>
      </c>
      <c r="BM255" s="161" t="s">
        <v>776</v>
      </c>
    </row>
    <row r="256" spans="1:65" s="2" customFormat="1" ht="24.2" customHeight="1">
      <c r="A256" s="32"/>
      <c r="B256" s="149"/>
      <c r="C256" s="150" t="s">
        <v>777</v>
      </c>
      <c r="D256" s="150" t="s">
        <v>161</v>
      </c>
      <c r="E256" s="151" t="s">
        <v>778</v>
      </c>
      <c r="F256" s="152" t="s">
        <v>779</v>
      </c>
      <c r="G256" s="153" t="s">
        <v>537</v>
      </c>
      <c r="H256" s="154">
        <v>5</v>
      </c>
      <c r="I256" s="155"/>
      <c r="J256" s="156">
        <f t="shared" si="10"/>
        <v>0</v>
      </c>
      <c r="K256" s="152" t="s">
        <v>165</v>
      </c>
      <c r="L256" s="33"/>
      <c r="M256" s="157" t="s">
        <v>1</v>
      </c>
      <c r="N256" s="158" t="s">
        <v>41</v>
      </c>
      <c r="O256" s="58"/>
      <c r="P256" s="159">
        <f t="shared" si="11"/>
        <v>0</v>
      </c>
      <c r="Q256" s="159">
        <v>0.11241</v>
      </c>
      <c r="R256" s="159">
        <f t="shared" si="12"/>
        <v>0.56204999999999994</v>
      </c>
      <c r="S256" s="159">
        <v>0</v>
      </c>
      <c r="T256" s="160">
        <f t="shared" si="13"/>
        <v>0</v>
      </c>
      <c r="U256" s="32"/>
      <c r="V256" s="32"/>
      <c r="W256" s="32"/>
      <c r="X256" s="32"/>
      <c r="Y256" s="32"/>
      <c r="Z256" s="32"/>
      <c r="AA256" s="32"/>
      <c r="AB256" s="32"/>
      <c r="AC256" s="32"/>
      <c r="AD256" s="32"/>
      <c r="AE256" s="32"/>
      <c r="AR256" s="161" t="s">
        <v>166</v>
      </c>
      <c r="AT256" s="161" t="s">
        <v>161</v>
      </c>
      <c r="AU256" s="161" t="s">
        <v>85</v>
      </c>
      <c r="AY256" s="17" t="s">
        <v>159</v>
      </c>
      <c r="BE256" s="162">
        <f t="shared" si="14"/>
        <v>0</v>
      </c>
      <c r="BF256" s="162">
        <f t="shared" si="15"/>
        <v>0</v>
      </c>
      <c r="BG256" s="162">
        <f t="shared" si="16"/>
        <v>0</v>
      </c>
      <c r="BH256" s="162">
        <f t="shared" si="17"/>
        <v>0</v>
      </c>
      <c r="BI256" s="162">
        <f t="shared" si="18"/>
        <v>0</v>
      </c>
      <c r="BJ256" s="17" t="s">
        <v>83</v>
      </c>
      <c r="BK256" s="162">
        <f t="shared" si="19"/>
        <v>0</v>
      </c>
      <c r="BL256" s="17" t="s">
        <v>166</v>
      </c>
      <c r="BM256" s="161" t="s">
        <v>780</v>
      </c>
    </row>
    <row r="257" spans="1:65" s="2" customFormat="1" ht="21.75" customHeight="1">
      <c r="A257" s="32"/>
      <c r="B257" s="149"/>
      <c r="C257" s="187" t="s">
        <v>781</v>
      </c>
      <c r="D257" s="187" t="s">
        <v>308</v>
      </c>
      <c r="E257" s="188" t="s">
        <v>782</v>
      </c>
      <c r="F257" s="189" t="s">
        <v>783</v>
      </c>
      <c r="G257" s="190" t="s">
        <v>537</v>
      </c>
      <c r="H257" s="191">
        <v>5</v>
      </c>
      <c r="I257" s="192"/>
      <c r="J257" s="193">
        <f t="shared" si="10"/>
        <v>0</v>
      </c>
      <c r="K257" s="189" t="s">
        <v>165</v>
      </c>
      <c r="L257" s="194"/>
      <c r="M257" s="195" t="s">
        <v>1</v>
      </c>
      <c r="N257" s="196" t="s">
        <v>41</v>
      </c>
      <c r="O257" s="58"/>
      <c r="P257" s="159">
        <f t="shared" si="11"/>
        <v>0</v>
      </c>
      <c r="Q257" s="159">
        <v>6.4999999999999997E-3</v>
      </c>
      <c r="R257" s="159">
        <f t="shared" si="12"/>
        <v>3.2500000000000001E-2</v>
      </c>
      <c r="S257" s="159">
        <v>0</v>
      </c>
      <c r="T257" s="160">
        <f t="shared" si="13"/>
        <v>0</v>
      </c>
      <c r="U257" s="32"/>
      <c r="V257" s="32"/>
      <c r="W257" s="32"/>
      <c r="X257" s="32"/>
      <c r="Y257" s="32"/>
      <c r="Z257" s="32"/>
      <c r="AA257" s="32"/>
      <c r="AB257" s="32"/>
      <c r="AC257" s="32"/>
      <c r="AD257" s="32"/>
      <c r="AE257" s="32"/>
      <c r="AR257" s="161" t="s">
        <v>197</v>
      </c>
      <c r="AT257" s="161" t="s">
        <v>308</v>
      </c>
      <c r="AU257" s="161" t="s">
        <v>85</v>
      </c>
      <c r="AY257" s="17" t="s">
        <v>159</v>
      </c>
      <c r="BE257" s="162">
        <f t="shared" si="14"/>
        <v>0</v>
      </c>
      <c r="BF257" s="162">
        <f t="shared" si="15"/>
        <v>0</v>
      </c>
      <c r="BG257" s="162">
        <f t="shared" si="16"/>
        <v>0</v>
      </c>
      <c r="BH257" s="162">
        <f t="shared" si="17"/>
        <v>0</v>
      </c>
      <c r="BI257" s="162">
        <f t="shared" si="18"/>
        <v>0</v>
      </c>
      <c r="BJ257" s="17" t="s">
        <v>83</v>
      </c>
      <c r="BK257" s="162">
        <f t="shared" si="19"/>
        <v>0</v>
      </c>
      <c r="BL257" s="17" t="s">
        <v>166</v>
      </c>
      <c r="BM257" s="161" t="s">
        <v>784</v>
      </c>
    </row>
    <row r="258" spans="1:65" s="2" customFormat="1" ht="16.5" customHeight="1">
      <c r="A258" s="32"/>
      <c r="B258" s="149"/>
      <c r="C258" s="187" t="s">
        <v>785</v>
      </c>
      <c r="D258" s="187" t="s">
        <v>308</v>
      </c>
      <c r="E258" s="188" t="s">
        <v>786</v>
      </c>
      <c r="F258" s="189" t="s">
        <v>787</v>
      </c>
      <c r="G258" s="190" t="s">
        <v>537</v>
      </c>
      <c r="H258" s="191">
        <v>5</v>
      </c>
      <c r="I258" s="192"/>
      <c r="J258" s="193">
        <f t="shared" si="10"/>
        <v>0</v>
      </c>
      <c r="K258" s="189" t="s">
        <v>165</v>
      </c>
      <c r="L258" s="194"/>
      <c r="M258" s="195" t="s">
        <v>1</v>
      </c>
      <c r="N258" s="196" t="s">
        <v>41</v>
      </c>
      <c r="O258" s="58"/>
      <c r="P258" s="159">
        <f t="shared" si="11"/>
        <v>0</v>
      </c>
      <c r="Q258" s="159">
        <v>3.3E-3</v>
      </c>
      <c r="R258" s="159">
        <f t="shared" si="12"/>
        <v>1.6500000000000001E-2</v>
      </c>
      <c r="S258" s="159">
        <v>0</v>
      </c>
      <c r="T258" s="160">
        <f t="shared" si="13"/>
        <v>0</v>
      </c>
      <c r="U258" s="32"/>
      <c r="V258" s="32"/>
      <c r="W258" s="32"/>
      <c r="X258" s="32"/>
      <c r="Y258" s="32"/>
      <c r="Z258" s="32"/>
      <c r="AA258" s="32"/>
      <c r="AB258" s="32"/>
      <c r="AC258" s="32"/>
      <c r="AD258" s="32"/>
      <c r="AE258" s="32"/>
      <c r="AR258" s="161" t="s">
        <v>197</v>
      </c>
      <c r="AT258" s="161" t="s">
        <v>308</v>
      </c>
      <c r="AU258" s="161" t="s">
        <v>85</v>
      </c>
      <c r="AY258" s="17" t="s">
        <v>159</v>
      </c>
      <c r="BE258" s="162">
        <f t="shared" si="14"/>
        <v>0</v>
      </c>
      <c r="BF258" s="162">
        <f t="shared" si="15"/>
        <v>0</v>
      </c>
      <c r="BG258" s="162">
        <f t="shared" si="16"/>
        <v>0</v>
      </c>
      <c r="BH258" s="162">
        <f t="shared" si="17"/>
        <v>0</v>
      </c>
      <c r="BI258" s="162">
        <f t="shared" si="18"/>
        <v>0</v>
      </c>
      <c r="BJ258" s="17" t="s">
        <v>83</v>
      </c>
      <c r="BK258" s="162">
        <f t="shared" si="19"/>
        <v>0</v>
      </c>
      <c r="BL258" s="17" t="s">
        <v>166</v>
      </c>
      <c r="BM258" s="161" t="s">
        <v>788</v>
      </c>
    </row>
    <row r="259" spans="1:65" s="2" customFormat="1" ht="16.5" customHeight="1">
      <c r="A259" s="32"/>
      <c r="B259" s="149"/>
      <c r="C259" s="187" t="s">
        <v>789</v>
      </c>
      <c r="D259" s="187" t="s">
        <v>308</v>
      </c>
      <c r="E259" s="188" t="s">
        <v>790</v>
      </c>
      <c r="F259" s="189" t="s">
        <v>791</v>
      </c>
      <c r="G259" s="190" t="s">
        <v>537</v>
      </c>
      <c r="H259" s="191">
        <v>5</v>
      </c>
      <c r="I259" s="192"/>
      <c r="J259" s="193">
        <f t="shared" si="10"/>
        <v>0</v>
      </c>
      <c r="K259" s="189" t="s">
        <v>165</v>
      </c>
      <c r="L259" s="194"/>
      <c r="M259" s="195" t="s">
        <v>1</v>
      </c>
      <c r="N259" s="196" t="s">
        <v>41</v>
      </c>
      <c r="O259" s="58"/>
      <c r="P259" s="159">
        <f t="shared" si="11"/>
        <v>0</v>
      </c>
      <c r="Q259" s="159">
        <v>4.0000000000000002E-4</v>
      </c>
      <c r="R259" s="159">
        <f t="shared" si="12"/>
        <v>2E-3</v>
      </c>
      <c r="S259" s="159">
        <v>0</v>
      </c>
      <c r="T259" s="160">
        <f t="shared" si="13"/>
        <v>0</v>
      </c>
      <c r="U259" s="32"/>
      <c r="V259" s="32"/>
      <c r="W259" s="32"/>
      <c r="X259" s="32"/>
      <c r="Y259" s="32"/>
      <c r="Z259" s="32"/>
      <c r="AA259" s="32"/>
      <c r="AB259" s="32"/>
      <c r="AC259" s="32"/>
      <c r="AD259" s="32"/>
      <c r="AE259" s="32"/>
      <c r="AR259" s="161" t="s">
        <v>197</v>
      </c>
      <c r="AT259" s="161" t="s">
        <v>308</v>
      </c>
      <c r="AU259" s="161" t="s">
        <v>85</v>
      </c>
      <c r="AY259" s="17" t="s">
        <v>159</v>
      </c>
      <c r="BE259" s="162">
        <f t="shared" si="14"/>
        <v>0</v>
      </c>
      <c r="BF259" s="162">
        <f t="shared" si="15"/>
        <v>0</v>
      </c>
      <c r="BG259" s="162">
        <f t="shared" si="16"/>
        <v>0</v>
      </c>
      <c r="BH259" s="162">
        <f t="shared" si="17"/>
        <v>0</v>
      </c>
      <c r="BI259" s="162">
        <f t="shared" si="18"/>
        <v>0</v>
      </c>
      <c r="BJ259" s="17" t="s">
        <v>83</v>
      </c>
      <c r="BK259" s="162">
        <f t="shared" si="19"/>
        <v>0</v>
      </c>
      <c r="BL259" s="17" t="s">
        <v>166</v>
      </c>
      <c r="BM259" s="161" t="s">
        <v>792</v>
      </c>
    </row>
    <row r="260" spans="1:65" s="2" customFormat="1" ht="16.5" customHeight="1">
      <c r="A260" s="32"/>
      <c r="B260" s="149"/>
      <c r="C260" s="187" t="s">
        <v>793</v>
      </c>
      <c r="D260" s="187" t="s">
        <v>308</v>
      </c>
      <c r="E260" s="188" t="s">
        <v>794</v>
      </c>
      <c r="F260" s="189" t="s">
        <v>795</v>
      </c>
      <c r="G260" s="190" t="s">
        <v>537</v>
      </c>
      <c r="H260" s="191">
        <v>5</v>
      </c>
      <c r="I260" s="192"/>
      <c r="J260" s="193">
        <f t="shared" si="10"/>
        <v>0</v>
      </c>
      <c r="K260" s="189" t="s">
        <v>165</v>
      </c>
      <c r="L260" s="194"/>
      <c r="M260" s="195" t="s">
        <v>1</v>
      </c>
      <c r="N260" s="196" t="s">
        <v>41</v>
      </c>
      <c r="O260" s="58"/>
      <c r="P260" s="159">
        <f t="shared" si="11"/>
        <v>0</v>
      </c>
      <c r="Q260" s="159">
        <v>1.4999999999999999E-4</v>
      </c>
      <c r="R260" s="159">
        <f t="shared" si="12"/>
        <v>7.4999999999999991E-4</v>
      </c>
      <c r="S260" s="159">
        <v>0</v>
      </c>
      <c r="T260" s="160">
        <f t="shared" si="13"/>
        <v>0</v>
      </c>
      <c r="U260" s="32"/>
      <c r="V260" s="32"/>
      <c r="W260" s="32"/>
      <c r="X260" s="32"/>
      <c r="Y260" s="32"/>
      <c r="Z260" s="32"/>
      <c r="AA260" s="32"/>
      <c r="AB260" s="32"/>
      <c r="AC260" s="32"/>
      <c r="AD260" s="32"/>
      <c r="AE260" s="32"/>
      <c r="AR260" s="161" t="s">
        <v>197</v>
      </c>
      <c r="AT260" s="161" t="s">
        <v>308</v>
      </c>
      <c r="AU260" s="161" t="s">
        <v>85</v>
      </c>
      <c r="AY260" s="17" t="s">
        <v>159</v>
      </c>
      <c r="BE260" s="162">
        <f t="shared" si="14"/>
        <v>0</v>
      </c>
      <c r="BF260" s="162">
        <f t="shared" si="15"/>
        <v>0</v>
      </c>
      <c r="BG260" s="162">
        <f t="shared" si="16"/>
        <v>0</v>
      </c>
      <c r="BH260" s="162">
        <f t="shared" si="17"/>
        <v>0</v>
      </c>
      <c r="BI260" s="162">
        <f t="shared" si="18"/>
        <v>0</v>
      </c>
      <c r="BJ260" s="17" t="s">
        <v>83</v>
      </c>
      <c r="BK260" s="162">
        <f t="shared" si="19"/>
        <v>0</v>
      </c>
      <c r="BL260" s="17" t="s">
        <v>166</v>
      </c>
      <c r="BM260" s="161" t="s">
        <v>796</v>
      </c>
    </row>
    <row r="261" spans="1:65" s="2" customFormat="1" ht="33" customHeight="1">
      <c r="A261" s="32"/>
      <c r="B261" s="149"/>
      <c r="C261" s="150" t="s">
        <v>797</v>
      </c>
      <c r="D261" s="150" t="s">
        <v>161</v>
      </c>
      <c r="E261" s="151" t="s">
        <v>356</v>
      </c>
      <c r="F261" s="152" t="s">
        <v>357</v>
      </c>
      <c r="G261" s="153" t="s">
        <v>351</v>
      </c>
      <c r="H261" s="154">
        <v>107</v>
      </c>
      <c r="I261" s="155"/>
      <c r="J261" s="156">
        <f t="shared" si="10"/>
        <v>0</v>
      </c>
      <c r="K261" s="152" t="s">
        <v>165</v>
      </c>
      <c r="L261" s="33"/>
      <c r="M261" s="157" t="s">
        <v>1</v>
      </c>
      <c r="N261" s="158" t="s">
        <v>41</v>
      </c>
      <c r="O261" s="58"/>
      <c r="P261" s="159">
        <f t="shared" si="11"/>
        <v>0</v>
      </c>
      <c r="Q261" s="159">
        <v>0.15540000000000001</v>
      </c>
      <c r="R261" s="159">
        <f t="shared" si="12"/>
        <v>16.627800000000001</v>
      </c>
      <c r="S261" s="159">
        <v>0</v>
      </c>
      <c r="T261" s="160">
        <f t="shared" si="13"/>
        <v>0</v>
      </c>
      <c r="U261" s="32"/>
      <c r="V261" s="32"/>
      <c r="W261" s="32"/>
      <c r="X261" s="32"/>
      <c r="Y261" s="32"/>
      <c r="Z261" s="32"/>
      <c r="AA261" s="32"/>
      <c r="AB261" s="32"/>
      <c r="AC261" s="32"/>
      <c r="AD261" s="32"/>
      <c r="AE261" s="32"/>
      <c r="AR261" s="161" t="s">
        <v>166</v>
      </c>
      <c r="AT261" s="161" t="s">
        <v>161</v>
      </c>
      <c r="AU261" s="161" t="s">
        <v>85</v>
      </c>
      <c r="AY261" s="17" t="s">
        <v>159</v>
      </c>
      <c r="BE261" s="162">
        <f t="shared" si="14"/>
        <v>0</v>
      </c>
      <c r="BF261" s="162">
        <f t="shared" si="15"/>
        <v>0</v>
      </c>
      <c r="BG261" s="162">
        <f t="shared" si="16"/>
        <v>0</v>
      </c>
      <c r="BH261" s="162">
        <f t="shared" si="17"/>
        <v>0</v>
      </c>
      <c r="BI261" s="162">
        <f t="shared" si="18"/>
        <v>0</v>
      </c>
      <c r="BJ261" s="17" t="s">
        <v>83</v>
      </c>
      <c r="BK261" s="162">
        <f t="shared" si="19"/>
        <v>0</v>
      </c>
      <c r="BL261" s="17" t="s">
        <v>166</v>
      </c>
      <c r="BM261" s="161" t="s">
        <v>798</v>
      </c>
    </row>
    <row r="262" spans="1:65" s="13" customFormat="1" ht="11.25">
      <c r="B262" s="163"/>
      <c r="D262" s="164" t="s">
        <v>171</v>
      </c>
      <c r="E262" s="165" t="s">
        <v>1</v>
      </c>
      <c r="F262" s="166" t="s">
        <v>799</v>
      </c>
      <c r="H262" s="167">
        <v>107</v>
      </c>
      <c r="I262" s="168"/>
      <c r="L262" s="163"/>
      <c r="M262" s="169"/>
      <c r="N262" s="170"/>
      <c r="O262" s="170"/>
      <c r="P262" s="170"/>
      <c r="Q262" s="170"/>
      <c r="R262" s="170"/>
      <c r="S262" s="170"/>
      <c r="T262" s="171"/>
      <c r="AT262" s="165" t="s">
        <v>171</v>
      </c>
      <c r="AU262" s="165" t="s">
        <v>85</v>
      </c>
      <c r="AV262" s="13" t="s">
        <v>85</v>
      </c>
      <c r="AW262" s="13" t="s">
        <v>32</v>
      </c>
      <c r="AX262" s="13" t="s">
        <v>83</v>
      </c>
      <c r="AY262" s="165" t="s">
        <v>159</v>
      </c>
    </row>
    <row r="263" spans="1:65" s="2" customFormat="1" ht="16.5" customHeight="1">
      <c r="A263" s="32"/>
      <c r="B263" s="149"/>
      <c r="C263" s="187" t="s">
        <v>800</v>
      </c>
      <c r="D263" s="187" t="s">
        <v>308</v>
      </c>
      <c r="E263" s="188" t="s">
        <v>361</v>
      </c>
      <c r="F263" s="189" t="s">
        <v>362</v>
      </c>
      <c r="G263" s="190" t="s">
        <v>351</v>
      </c>
      <c r="H263" s="191">
        <v>98.7</v>
      </c>
      <c r="I263" s="192"/>
      <c r="J263" s="193">
        <f>ROUND(I263*H263,2)</f>
        <v>0</v>
      </c>
      <c r="K263" s="189" t="s">
        <v>165</v>
      </c>
      <c r="L263" s="194"/>
      <c r="M263" s="195" t="s">
        <v>1</v>
      </c>
      <c r="N263" s="196" t="s">
        <v>41</v>
      </c>
      <c r="O263" s="58"/>
      <c r="P263" s="159">
        <f>O263*H263</f>
        <v>0</v>
      </c>
      <c r="Q263" s="159">
        <v>0.10199999999999999</v>
      </c>
      <c r="R263" s="159">
        <f>Q263*H263</f>
        <v>10.067399999999999</v>
      </c>
      <c r="S263" s="159">
        <v>0</v>
      </c>
      <c r="T263" s="160">
        <f>S263*H263</f>
        <v>0</v>
      </c>
      <c r="U263" s="32"/>
      <c r="V263" s="32"/>
      <c r="W263" s="32"/>
      <c r="X263" s="32"/>
      <c r="Y263" s="32"/>
      <c r="Z263" s="32"/>
      <c r="AA263" s="32"/>
      <c r="AB263" s="32"/>
      <c r="AC263" s="32"/>
      <c r="AD263" s="32"/>
      <c r="AE263" s="32"/>
      <c r="AR263" s="161" t="s">
        <v>197</v>
      </c>
      <c r="AT263" s="161" t="s">
        <v>308</v>
      </c>
      <c r="AU263" s="161" t="s">
        <v>85</v>
      </c>
      <c r="AY263" s="17" t="s">
        <v>159</v>
      </c>
      <c r="BE263" s="162">
        <f>IF(N263="základní",J263,0)</f>
        <v>0</v>
      </c>
      <c r="BF263" s="162">
        <f>IF(N263="snížená",J263,0)</f>
        <v>0</v>
      </c>
      <c r="BG263" s="162">
        <f>IF(N263="zákl. přenesená",J263,0)</f>
        <v>0</v>
      </c>
      <c r="BH263" s="162">
        <f>IF(N263="sníž. přenesená",J263,0)</f>
        <v>0</v>
      </c>
      <c r="BI263" s="162">
        <f>IF(N263="nulová",J263,0)</f>
        <v>0</v>
      </c>
      <c r="BJ263" s="17" t="s">
        <v>83</v>
      </c>
      <c r="BK263" s="162">
        <f>ROUND(I263*H263,2)</f>
        <v>0</v>
      </c>
      <c r="BL263" s="17" t="s">
        <v>166</v>
      </c>
      <c r="BM263" s="161" t="s">
        <v>801</v>
      </c>
    </row>
    <row r="264" spans="1:65" s="13" customFormat="1" ht="11.25">
      <c r="B264" s="163"/>
      <c r="D264" s="164" t="s">
        <v>171</v>
      </c>
      <c r="E264" s="165" t="s">
        <v>1</v>
      </c>
      <c r="F264" s="166" t="s">
        <v>802</v>
      </c>
      <c r="H264" s="167">
        <v>98.7</v>
      </c>
      <c r="I264" s="168"/>
      <c r="L264" s="163"/>
      <c r="M264" s="169"/>
      <c r="N264" s="170"/>
      <c r="O264" s="170"/>
      <c r="P264" s="170"/>
      <c r="Q264" s="170"/>
      <c r="R264" s="170"/>
      <c r="S264" s="170"/>
      <c r="T264" s="171"/>
      <c r="AT264" s="165" t="s">
        <v>171</v>
      </c>
      <c r="AU264" s="165" t="s">
        <v>85</v>
      </c>
      <c r="AV264" s="13" t="s">
        <v>85</v>
      </c>
      <c r="AW264" s="13" t="s">
        <v>32</v>
      </c>
      <c r="AX264" s="13" t="s">
        <v>83</v>
      </c>
      <c r="AY264" s="165" t="s">
        <v>159</v>
      </c>
    </row>
    <row r="265" spans="1:65" s="2" customFormat="1" ht="21.75" customHeight="1">
      <c r="A265" s="32"/>
      <c r="B265" s="149"/>
      <c r="C265" s="187" t="s">
        <v>803</v>
      </c>
      <c r="D265" s="187" t="s">
        <v>308</v>
      </c>
      <c r="E265" s="188" t="s">
        <v>365</v>
      </c>
      <c r="F265" s="189" t="s">
        <v>366</v>
      </c>
      <c r="G265" s="190" t="s">
        <v>351</v>
      </c>
      <c r="H265" s="191">
        <v>9.4499999999999993</v>
      </c>
      <c r="I265" s="192"/>
      <c r="J265" s="193">
        <f>ROUND(I265*H265,2)</f>
        <v>0</v>
      </c>
      <c r="K265" s="189" t="s">
        <v>165</v>
      </c>
      <c r="L265" s="194"/>
      <c r="M265" s="195" t="s">
        <v>1</v>
      </c>
      <c r="N265" s="196" t="s">
        <v>41</v>
      </c>
      <c r="O265" s="58"/>
      <c r="P265" s="159">
        <f>O265*H265</f>
        <v>0</v>
      </c>
      <c r="Q265" s="159">
        <v>4.8300000000000003E-2</v>
      </c>
      <c r="R265" s="159">
        <f>Q265*H265</f>
        <v>0.45643499999999998</v>
      </c>
      <c r="S265" s="159">
        <v>0</v>
      </c>
      <c r="T265" s="160">
        <f>S265*H265</f>
        <v>0</v>
      </c>
      <c r="U265" s="32"/>
      <c r="V265" s="32"/>
      <c r="W265" s="32"/>
      <c r="X265" s="32"/>
      <c r="Y265" s="32"/>
      <c r="Z265" s="32"/>
      <c r="AA265" s="32"/>
      <c r="AB265" s="32"/>
      <c r="AC265" s="32"/>
      <c r="AD265" s="32"/>
      <c r="AE265" s="32"/>
      <c r="AR265" s="161" t="s">
        <v>197</v>
      </c>
      <c r="AT265" s="161" t="s">
        <v>308</v>
      </c>
      <c r="AU265" s="161" t="s">
        <v>85</v>
      </c>
      <c r="AY265" s="17" t="s">
        <v>159</v>
      </c>
      <c r="BE265" s="162">
        <f>IF(N265="základní",J265,0)</f>
        <v>0</v>
      </c>
      <c r="BF265" s="162">
        <f>IF(N265="snížená",J265,0)</f>
        <v>0</v>
      </c>
      <c r="BG265" s="162">
        <f>IF(N265="zákl. přenesená",J265,0)</f>
        <v>0</v>
      </c>
      <c r="BH265" s="162">
        <f>IF(N265="sníž. přenesená",J265,0)</f>
        <v>0</v>
      </c>
      <c r="BI265" s="162">
        <f>IF(N265="nulová",J265,0)</f>
        <v>0</v>
      </c>
      <c r="BJ265" s="17" t="s">
        <v>83</v>
      </c>
      <c r="BK265" s="162">
        <f>ROUND(I265*H265,2)</f>
        <v>0</v>
      </c>
      <c r="BL265" s="17" t="s">
        <v>166</v>
      </c>
      <c r="BM265" s="161" t="s">
        <v>804</v>
      </c>
    </row>
    <row r="266" spans="1:65" s="13" customFormat="1" ht="11.25">
      <c r="B266" s="163"/>
      <c r="D266" s="164" t="s">
        <v>171</v>
      </c>
      <c r="E266" s="165" t="s">
        <v>1</v>
      </c>
      <c r="F266" s="166" t="s">
        <v>805</v>
      </c>
      <c r="H266" s="167">
        <v>9.4499999999999993</v>
      </c>
      <c r="I266" s="168"/>
      <c r="L266" s="163"/>
      <c r="M266" s="169"/>
      <c r="N266" s="170"/>
      <c r="O266" s="170"/>
      <c r="P266" s="170"/>
      <c r="Q266" s="170"/>
      <c r="R266" s="170"/>
      <c r="S266" s="170"/>
      <c r="T266" s="171"/>
      <c r="AT266" s="165" t="s">
        <v>171</v>
      </c>
      <c r="AU266" s="165" t="s">
        <v>85</v>
      </c>
      <c r="AV266" s="13" t="s">
        <v>85</v>
      </c>
      <c r="AW266" s="13" t="s">
        <v>32</v>
      </c>
      <c r="AX266" s="13" t="s">
        <v>83</v>
      </c>
      <c r="AY266" s="165" t="s">
        <v>159</v>
      </c>
    </row>
    <row r="267" spans="1:65" s="2" customFormat="1" ht="24.2" customHeight="1">
      <c r="A267" s="32"/>
      <c r="B267" s="149"/>
      <c r="C267" s="187" t="s">
        <v>806</v>
      </c>
      <c r="D267" s="187" t="s">
        <v>308</v>
      </c>
      <c r="E267" s="188" t="s">
        <v>370</v>
      </c>
      <c r="F267" s="189" t="s">
        <v>371</v>
      </c>
      <c r="G267" s="190" t="s">
        <v>351</v>
      </c>
      <c r="H267" s="191">
        <v>4</v>
      </c>
      <c r="I267" s="192"/>
      <c r="J267" s="193">
        <f>ROUND(I267*H267,2)</f>
        <v>0</v>
      </c>
      <c r="K267" s="189" t="s">
        <v>165</v>
      </c>
      <c r="L267" s="194"/>
      <c r="M267" s="195" t="s">
        <v>1</v>
      </c>
      <c r="N267" s="196" t="s">
        <v>41</v>
      </c>
      <c r="O267" s="58"/>
      <c r="P267" s="159">
        <f>O267*H267</f>
        <v>0</v>
      </c>
      <c r="Q267" s="159">
        <v>6.4000000000000001E-2</v>
      </c>
      <c r="R267" s="159">
        <f>Q267*H267</f>
        <v>0.25600000000000001</v>
      </c>
      <c r="S267" s="159">
        <v>0</v>
      </c>
      <c r="T267" s="160">
        <f>S267*H267</f>
        <v>0</v>
      </c>
      <c r="U267" s="32"/>
      <c r="V267" s="32"/>
      <c r="W267" s="32"/>
      <c r="X267" s="32"/>
      <c r="Y267" s="32"/>
      <c r="Z267" s="32"/>
      <c r="AA267" s="32"/>
      <c r="AB267" s="32"/>
      <c r="AC267" s="32"/>
      <c r="AD267" s="32"/>
      <c r="AE267" s="32"/>
      <c r="AR267" s="161" t="s">
        <v>197</v>
      </c>
      <c r="AT267" s="161" t="s">
        <v>308</v>
      </c>
      <c r="AU267" s="161" t="s">
        <v>85</v>
      </c>
      <c r="AY267" s="17" t="s">
        <v>159</v>
      </c>
      <c r="BE267" s="162">
        <f>IF(N267="základní",J267,0)</f>
        <v>0</v>
      </c>
      <c r="BF267" s="162">
        <f>IF(N267="snížená",J267,0)</f>
        <v>0</v>
      </c>
      <c r="BG267" s="162">
        <f>IF(N267="zákl. přenesená",J267,0)</f>
        <v>0</v>
      </c>
      <c r="BH267" s="162">
        <f>IF(N267="sníž. přenesená",J267,0)</f>
        <v>0</v>
      </c>
      <c r="BI267" s="162">
        <f>IF(N267="nulová",J267,0)</f>
        <v>0</v>
      </c>
      <c r="BJ267" s="17" t="s">
        <v>83</v>
      </c>
      <c r="BK267" s="162">
        <f>ROUND(I267*H267,2)</f>
        <v>0</v>
      </c>
      <c r="BL267" s="17" t="s">
        <v>166</v>
      </c>
      <c r="BM267" s="161" t="s">
        <v>807</v>
      </c>
    </row>
    <row r="268" spans="1:65" s="2" customFormat="1" ht="24.2" customHeight="1">
      <c r="A268" s="32"/>
      <c r="B268" s="149"/>
      <c r="C268" s="150" t="s">
        <v>808</v>
      </c>
      <c r="D268" s="150" t="s">
        <v>161</v>
      </c>
      <c r="E268" s="151" t="s">
        <v>385</v>
      </c>
      <c r="F268" s="152" t="s">
        <v>386</v>
      </c>
      <c r="G268" s="153" t="s">
        <v>194</v>
      </c>
      <c r="H268" s="154">
        <v>3.7450000000000001</v>
      </c>
      <c r="I268" s="155"/>
      <c r="J268" s="156">
        <f>ROUND(I268*H268,2)</f>
        <v>0</v>
      </c>
      <c r="K268" s="152" t="s">
        <v>165</v>
      </c>
      <c r="L268" s="33"/>
      <c r="M268" s="157" t="s">
        <v>1</v>
      </c>
      <c r="N268" s="158" t="s">
        <v>41</v>
      </c>
      <c r="O268" s="58"/>
      <c r="P268" s="159">
        <f>O268*H268</f>
        <v>0</v>
      </c>
      <c r="Q268" s="159">
        <v>2.2563399999999998</v>
      </c>
      <c r="R268" s="159">
        <f>Q268*H268</f>
        <v>8.4499932999999992</v>
      </c>
      <c r="S268" s="159">
        <v>0</v>
      </c>
      <c r="T268" s="160">
        <f>S268*H268</f>
        <v>0</v>
      </c>
      <c r="U268" s="32"/>
      <c r="V268" s="32"/>
      <c r="W268" s="32"/>
      <c r="X268" s="32"/>
      <c r="Y268" s="32"/>
      <c r="Z268" s="32"/>
      <c r="AA268" s="32"/>
      <c r="AB268" s="32"/>
      <c r="AC268" s="32"/>
      <c r="AD268" s="32"/>
      <c r="AE268" s="32"/>
      <c r="AR268" s="161" t="s">
        <v>166</v>
      </c>
      <c r="AT268" s="161" t="s">
        <v>161</v>
      </c>
      <c r="AU268" s="161" t="s">
        <v>85</v>
      </c>
      <c r="AY268" s="17" t="s">
        <v>159</v>
      </c>
      <c r="BE268" s="162">
        <f>IF(N268="základní",J268,0)</f>
        <v>0</v>
      </c>
      <c r="BF268" s="162">
        <f>IF(N268="snížená",J268,0)</f>
        <v>0</v>
      </c>
      <c r="BG268" s="162">
        <f>IF(N268="zákl. přenesená",J268,0)</f>
        <v>0</v>
      </c>
      <c r="BH268" s="162">
        <f>IF(N268="sníž. přenesená",J268,0)</f>
        <v>0</v>
      </c>
      <c r="BI268" s="162">
        <f>IF(N268="nulová",J268,0)</f>
        <v>0</v>
      </c>
      <c r="BJ268" s="17" t="s">
        <v>83</v>
      </c>
      <c r="BK268" s="162">
        <f>ROUND(I268*H268,2)</f>
        <v>0</v>
      </c>
      <c r="BL268" s="17" t="s">
        <v>166</v>
      </c>
      <c r="BM268" s="161" t="s">
        <v>809</v>
      </c>
    </row>
    <row r="269" spans="1:65" s="13" customFormat="1" ht="11.25">
      <c r="B269" s="163"/>
      <c r="D269" s="164" t="s">
        <v>171</v>
      </c>
      <c r="E269" s="165" t="s">
        <v>1</v>
      </c>
      <c r="F269" s="166" t="s">
        <v>810</v>
      </c>
      <c r="H269" s="167">
        <v>3.7450000000000001</v>
      </c>
      <c r="I269" s="168"/>
      <c r="L269" s="163"/>
      <c r="M269" s="169"/>
      <c r="N269" s="170"/>
      <c r="O269" s="170"/>
      <c r="P269" s="170"/>
      <c r="Q269" s="170"/>
      <c r="R269" s="170"/>
      <c r="S269" s="170"/>
      <c r="T269" s="171"/>
      <c r="AT269" s="165" t="s">
        <v>171</v>
      </c>
      <c r="AU269" s="165" t="s">
        <v>85</v>
      </c>
      <c r="AV269" s="13" t="s">
        <v>85</v>
      </c>
      <c r="AW269" s="13" t="s">
        <v>32</v>
      </c>
      <c r="AX269" s="13" t="s">
        <v>83</v>
      </c>
      <c r="AY269" s="165" t="s">
        <v>159</v>
      </c>
    </row>
    <row r="270" spans="1:65" s="2" customFormat="1" ht="21.75" customHeight="1">
      <c r="A270" s="32"/>
      <c r="B270" s="149"/>
      <c r="C270" s="150" t="s">
        <v>811</v>
      </c>
      <c r="D270" s="150" t="s">
        <v>161</v>
      </c>
      <c r="E270" s="151" t="s">
        <v>391</v>
      </c>
      <c r="F270" s="152" t="s">
        <v>392</v>
      </c>
      <c r="G270" s="153" t="s">
        <v>351</v>
      </c>
      <c r="H270" s="154">
        <v>86</v>
      </c>
      <c r="I270" s="155"/>
      <c r="J270" s="156">
        <f>ROUND(I270*H270,2)</f>
        <v>0</v>
      </c>
      <c r="K270" s="152" t="s">
        <v>165</v>
      </c>
      <c r="L270" s="33"/>
      <c r="M270" s="157" t="s">
        <v>1</v>
      </c>
      <c r="N270" s="158" t="s">
        <v>41</v>
      </c>
      <c r="O270" s="58"/>
      <c r="P270" s="159">
        <f>O270*H270</f>
        <v>0</v>
      </c>
      <c r="Q270" s="159">
        <v>0</v>
      </c>
      <c r="R270" s="159">
        <f>Q270*H270</f>
        <v>0</v>
      </c>
      <c r="S270" s="159">
        <v>0</v>
      </c>
      <c r="T270" s="160">
        <f>S270*H270</f>
        <v>0</v>
      </c>
      <c r="U270" s="32"/>
      <c r="V270" s="32"/>
      <c r="W270" s="32"/>
      <c r="X270" s="32"/>
      <c r="Y270" s="32"/>
      <c r="Z270" s="32"/>
      <c r="AA270" s="32"/>
      <c r="AB270" s="32"/>
      <c r="AC270" s="32"/>
      <c r="AD270" s="32"/>
      <c r="AE270" s="32"/>
      <c r="AR270" s="161" t="s">
        <v>166</v>
      </c>
      <c r="AT270" s="161" t="s">
        <v>161</v>
      </c>
      <c r="AU270" s="161" t="s">
        <v>85</v>
      </c>
      <c r="AY270" s="17" t="s">
        <v>159</v>
      </c>
      <c r="BE270" s="162">
        <f>IF(N270="základní",J270,0)</f>
        <v>0</v>
      </c>
      <c r="BF270" s="162">
        <f>IF(N270="snížená",J270,0)</f>
        <v>0</v>
      </c>
      <c r="BG270" s="162">
        <f>IF(N270="zákl. přenesená",J270,0)</f>
        <v>0</v>
      </c>
      <c r="BH270" s="162">
        <f>IF(N270="sníž. přenesená",J270,0)</f>
        <v>0</v>
      </c>
      <c r="BI270" s="162">
        <f>IF(N270="nulová",J270,0)</f>
        <v>0</v>
      </c>
      <c r="BJ270" s="17" t="s">
        <v>83</v>
      </c>
      <c r="BK270" s="162">
        <f>ROUND(I270*H270,2)</f>
        <v>0</v>
      </c>
      <c r="BL270" s="17" t="s">
        <v>166</v>
      </c>
      <c r="BM270" s="161" t="s">
        <v>812</v>
      </c>
    </row>
    <row r="271" spans="1:65" s="12" customFormat="1" ht="22.9" customHeight="1">
      <c r="B271" s="136"/>
      <c r="D271" s="137" t="s">
        <v>75</v>
      </c>
      <c r="E271" s="147" t="s">
        <v>394</v>
      </c>
      <c r="F271" s="147" t="s">
        <v>395</v>
      </c>
      <c r="I271" s="139"/>
      <c r="J271" s="148">
        <f>BK271</f>
        <v>0</v>
      </c>
      <c r="L271" s="136"/>
      <c r="M271" s="141"/>
      <c r="N271" s="142"/>
      <c r="O271" s="142"/>
      <c r="P271" s="143">
        <f>SUM(P272:P283)</f>
        <v>0</v>
      </c>
      <c r="Q271" s="142"/>
      <c r="R271" s="143">
        <f>SUM(R272:R283)</f>
        <v>0</v>
      </c>
      <c r="S271" s="142"/>
      <c r="T271" s="144">
        <f>SUM(T272:T283)</f>
        <v>0</v>
      </c>
      <c r="AR271" s="137" t="s">
        <v>83</v>
      </c>
      <c r="AT271" s="145" t="s">
        <v>75</v>
      </c>
      <c r="AU271" s="145" t="s">
        <v>83</v>
      </c>
      <c r="AY271" s="137" t="s">
        <v>159</v>
      </c>
      <c r="BK271" s="146">
        <f>SUM(BK272:BK283)</f>
        <v>0</v>
      </c>
    </row>
    <row r="272" spans="1:65" s="2" customFormat="1" ht="21.75" customHeight="1">
      <c r="A272" s="32"/>
      <c r="B272" s="149"/>
      <c r="C272" s="150" t="s">
        <v>813</v>
      </c>
      <c r="D272" s="150" t="s">
        <v>161</v>
      </c>
      <c r="E272" s="151" t="s">
        <v>397</v>
      </c>
      <c r="F272" s="152" t="s">
        <v>398</v>
      </c>
      <c r="G272" s="153" t="s">
        <v>235</v>
      </c>
      <c r="H272" s="154">
        <v>466.70499999999998</v>
      </c>
      <c r="I272" s="155"/>
      <c r="J272" s="156">
        <f>ROUND(I272*H272,2)</f>
        <v>0</v>
      </c>
      <c r="K272" s="152" t="s">
        <v>165</v>
      </c>
      <c r="L272" s="33"/>
      <c r="M272" s="157" t="s">
        <v>1</v>
      </c>
      <c r="N272" s="158" t="s">
        <v>41</v>
      </c>
      <c r="O272" s="58"/>
      <c r="P272" s="159">
        <f>O272*H272</f>
        <v>0</v>
      </c>
      <c r="Q272" s="159">
        <v>0</v>
      </c>
      <c r="R272" s="159">
        <f>Q272*H272</f>
        <v>0</v>
      </c>
      <c r="S272" s="159">
        <v>0</v>
      </c>
      <c r="T272" s="160">
        <f>S272*H272</f>
        <v>0</v>
      </c>
      <c r="U272" s="32"/>
      <c r="V272" s="32"/>
      <c r="W272" s="32"/>
      <c r="X272" s="32"/>
      <c r="Y272" s="32"/>
      <c r="Z272" s="32"/>
      <c r="AA272" s="32"/>
      <c r="AB272" s="32"/>
      <c r="AC272" s="32"/>
      <c r="AD272" s="32"/>
      <c r="AE272" s="32"/>
      <c r="AR272" s="161" t="s">
        <v>166</v>
      </c>
      <c r="AT272" s="161" t="s">
        <v>161</v>
      </c>
      <c r="AU272" s="161" t="s">
        <v>85</v>
      </c>
      <c r="AY272" s="17" t="s">
        <v>159</v>
      </c>
      <c r="BE272" s="162">
        <f>IF(N272="základní",J272,0)</f>
        <v>0</v>
      </c>
      <c r="BF272" s="162">
        <f>IF(N272="snížená",J272,0)</f>
        <v>0</v>
      </c>
      <c r="BG272" s="162">
        <f>IF(N272="zákl. přenesená",J272,0)</f>
        <v>0</v>
      </c>
      <c r="BH272" s="162">
        <f>IF(N272="sníž. přenesená",J272,0)</f>
        <v>0</v>
      </c>
      <c r="BI272" s="162">
        <f>IF(N272="nulová",J272,0)</f>
        <v>0</v>
      </c>
      <c r="BJ272" s="17" t="s">
        <v>83</v>
      </c>
      <c r="BK272" s="162">
        <f>ROUND(I272*H272,2)</f>
        <v>0</v>
      </c>
      <c r="BL272" s="17" t="s">
        <v>166</v>
      </c>
      <c r="BM272" s="161" t="s">
        <v>814</v>
      </c>
    </row>
    <row r="273" spans="1:65" s="13" customFormat="1" ht="11.25">
      <c r="B273" s="163"/>
      <c r="D273" s="164" t="s">
        <v>171</v>
      </c>
      <c r="E273" s="165" t="s">
        <v>129</v>
      </c>
      <c r="F273" s="166" t="s">
        <v>815</v>
      </c>
      <c r="H273" s="167">
        <v>466.70499999999998</v>
      </c>
      <c r="I273" s="168"/>
      <c r="L273" s="163"/>
      <c r="M273" s="169"/>
      <c r="N273" s="170"/>
      <c r="O273" s="170"/>
      <c r="P273" s="170"/>
      <c r="Q273" s="170"/>
      <c r="R273" s="170"/>
      <c r="S273" s="170"/>
      <c r="T273" s="171"/>
      <c r="AT273" s="165" t="s">
        <v>171</v>
      </c>
      <c r="AU273" s="165" t="s">
        <v>85</v>
      </c>
      <c r="AV273" s="13" t="s">
        <v>85</v>
      </c>
      <c r="AW273" s="13" t="s">
        <v>32</v>
      </c>
      <c r="AX273" s="13" t="s">
        <v>83</v>
      </c>
      <c r="AY273" s="165" t="s">
        <v>159</v>
      </c>
    </row>
    <row r="274" spans="1:65" s="2" customFormat="1" ht="24.2" customHeight="1">
      <c r="A274" s="32"/>
      <c r="B274" s="149"/>
      <c r="C274" s="150" t="s">
        <v>816</v>
      </c>
      <c r="D274" s="150" t="s">
        <v>161</v>
      </c>
      <c r="E274" s="151" t="s">
        <v>402</v>
      </c>
      <c r="F274" s="152" t="s">
        <v>403</v>
      </c>
      <c r="G274" s="153" t="s">
        <v>235</v>
      </c>
      <c r="H274" s="154">
        <v>6533.87</v>
      </c>
      <c r="I274" s="155"/>
      <c r="J274" s="156">
        <f>ROUND(I274*H274,2)</f>
        <v>0</v>
      </c>
      <c r="K274" s="152" t="s">
        <v>165</v>
      </c>
      <c r="L274" s="33"/>
      <c r="M274" s="157" t="s">
        <v>1</v>
      </c>
      <c r="N274" s="158" t="s">
        <v>41</v>
      </c>
      <c r="O274" s="58"/>
      <c r="P274" s="159">
        <f>O274*H274</f>
        <v>0</v>
      </c>
      <c r="Q274" s="159">
        <v>0</v>
      </c>
      <c r="R274" s="159">
        <f>Q274*H274</f>
        <v>0</v>
      </c>
      <c r="S274" s="159">
        <v>0</v>
      </c>
      <c r="T274" s="160">
        <f>S274*H274</f>
        <v>0</v>
      </c>
      <c r="U274" s="32"/>
      <c r="V274" s="32"/>
      <c r="W274" s="32"/>
      <c r="X274" s="32"/>
      <c r="Y274" s="32"/>
      <c r="Z274" s="32"/>
      <c r="AA274" s="32"/>
      <c r="AB274" s="32"/>
      <c r="AC274" s="32"/>
      <c r="AD274" s="32"/>
      <c r="AE274" s="32"/>
      <c r="AR274" s="161" t="s">
        <v>166</v>
      </c>
      <c r="AT274" s="161" t="s">
        <v>161</v>
      </c>
      <c r="AU274" s="161" t="s">
        <v>85</v>
      </c>
      <c r="AY274" s="17" t="s">
        <v>159</v>
      </c>
      <c r="BE274" s="162">
        <f>IF(N274="základní",J274,0)</f>
        <v>0</v>
      </c>
      <c r="BF274" s="162">
        <f>IF(N274="snížená",J274,0)</f>
        <v>0</v>
      </c>
      <c r="BG274" s="162">
        <f>IF(N274="zákl. přenesená",J274,0)</f>
        <v>0</v>
      </c>
      <c r="BH274" s="162">
        <f>IF(N274="sníž. přenesená",J274,0)</f>
        <v>0</v>
      </c>
      <c r="BI274" s="162">
        <f>IF(N274="nulová",J274,0)</f>
        <v>0</v>
      </c>
      <c r="BJ274" s="17" t="s">
        <v>83</v>
      </c>
      <c r="BK274" s="162">
        <f>ROUND(I274*H274,2)</f>
        <v>0</v>
      </c>
      <c r="BL274" s="17" t="s">
        <v>166</v>
      </c>
      <c r="BM274" s="161" t="s">
        <v>817</v>
      </c>
    </row>
    <row r="275" spans="1:65" s="13" customFormat="1" ht="11.25">
      <c r="B275" s="163"/>
      <c r="D275" s="164" t="s">
        <v>171</v>
      </c>
      <c r="E275" s="165" t="s">
        <v>1</v>
      </c>
      <c r="F275" s="166" t="s">
        <v>405</v>
      </c>
      <c r="H275" s="167">
        <v>6533.87</v>
      </c>
      <c r="I275" s="168"/>
      <c r="L275" s="163"/>
      <c r="M275" s="169"/>
      <c r="N275" s="170"/>
      <c r="O275" s="170"/>
      <c r="P275" s="170"/>
      <c r="Q275" s="170"/>
      <c r="R275" s="170"/>
      <c r="S275" s="170"/>
      <c r="T275" s="171"/>
      <c r="AT275" s="165" t="s">
        <v>171</v>
      </c>
      <c r="AU275" s="165" t="s">
        <v>85</v>
      </c>
      <c r="AV275" s="13" t="s">
        <v>85</v>
      </c>
      <c r="AW275" s="13" t="s">
        <v>32</v>
      </c>
      <c r="AX275" s="13" t="s">
        <v>83</v>
      </c>
      <c r="AY275" s="165" t="s">
        <v>159</v>
      </c>
    </row>
    <row r="276" spans="1:65" s="2" customFormat="1" ht="21.75" customHeight="1">
      <c r="A276" s="32"/>
      <c r="B276" s="149"/>
      <c r="C276" s="150" t="s">
        <v>818</v>
      </c>
      <c r="D276" s="150" t="s">
        <v>161</v>
      </c>
      <c r="E276" s="151" t="s">
        <v>407</v>
      </c>
      <c r="F276" s="152" t="s">
        <v>408</v>
      </c>
      <c r="G276" s="153" t="s">
        <v>235</v>
      </c>
      <c r="H276" s="154">
        <v>131.82</v>
      </c>
      <c r="I276" s="155"/>
      <c r="J276" s="156">
        <f>ROUND(I276*H276,2)</f>
        <v>0</v>
      </c>
      <c r="K276" s="152" t="s">
        <v>165</v>
      </c>
      <c r="L276" s="33"/>
      <c r="M276" s="157" t="s">
        <v>1</v>
      </c>
      <c r="N276" s="158" t="s">
        <v>41</v>
      </c>
      <c r="O276" s="58"/>
      <c r="P276" s="159">
        <f>O276*H276</f>
        <v>0</v>
      </c>
      <c r="Q276" s="159">
        <v>0</v>
      </c>
      <c r="R276" s="159">
        <f>Q276*H276</f>
        <v>0</v>
      </c>
      <c r="S276" s="159">
        <v>0</v>
      </c>
      <c r="T276" s="160">
        <f>S276*H276</f>
        <v>0</v>
      </c>
      <c r="U276" s="32"/>
      <c r="V276" s="32"/>
      <c r="W276" s="32"/>
      <c r="X276" s="32"/>
      <c r="Y276" s="32"/>
      <c r="Z276" s="32"/>
      <c r="AA276" s="32"/>
      <c r="AB276" s="32"/>
      <c r="AC276" s="32"/>
      <c r="AD276" s="32"/>
      <c r="AE276" s="32"/>
      <c r="AR276" s="161" t="s">
        <v>166</v>
      </c>
      <c r="AT276" s="161" t="s">
        <v>161</v>
      </c>
      <c r="AU276" s="161" t="s">
        <v>85</v>
      </c>
      <c r="AY276" s="17" t="s">
        <v>159</v>
      </c>
      <c r="BE276" s="162">
        <f>IF(N276="základní",J276,0)</f>
        <v>0</v>
      </c>
      <c r="BF276" s="162">
        <f>IF(N276="snížená",J276,0)</f>
        <v>0</v>
      </c>
      <c r="BG276" s="162">
        <f>IF(N276="zákl. přenesená",J276,0)</f>
        <v>0</v>
      </c>
      <c r="BH276" s="162">
        <f>IF(N276="sníž. přenesená",J276,0)</f>
        <v>0</v>
      </c>
      <c r="BI276" s="162">
        <f>IF(N276="nulová",J276,0)</f>
        <v>0</v>
      </c>
      <c r="BJ276" s="17" t="s">
        <v>83</v>
      </c>
      <c r="BK276" s="162">
        <f>ROUND(I276*H276,2)</f>
        <v>0</v>
      </c>
      <c r="BL276" s="17" t="s">
        <v>166</v>
      </c>
      <c r="BM276" s="161" t="s">
        <v>819</v>
      </c>
    </row>
    <row r="277" spans="1:65" s="2" customFormat="1" ht="24.2" customHeight="1">
      <c r="A277" s="32"/>
      <c r="B277" s="149"/>
      <c r="C277" s="150" t="s">
        <v>820</v>
      </c>
      <c r="D277" s="150" t="s">
        <v>161</v>
      </c>
      <c r="E277" s="151" t="s">
        <v>411</v>
      </c>
      <c r="F277" s="152" t="s">
        <v>412</v>
      </c>
      <c r="G277" s="153" t="s">
        <v>235</v>
      </c>
      <c r="H277" s="154">
        <v>1845.48</v>
      </c>
      <c r="I277" s="155"/>
      <c r="J277" s="156">
        <f>ROUND(I277*H277,2)</f>
        <v>0</v>
      </c>
      <c r="K277" s="152" t="s">
        <v>165</v>
      </c>
      <c r="L277" s="33"/>
      <c r="M277" s="157" t="s">
        <v>1</v>
      </c>
      <c r="N277" s="158" t="s">
        <v>41</v>
      </c>
      <c r="O277" s="58"/>
      <c r="P277" s="159">
        <f>O277*H277</f>
        <v>0</v>
      </c>
      <c r="Q277" s="159">
        <v>0</v>
      </c>
      <c r="R277" s="159">
        <f>Q277*H277</f>
        <v>0</v>
      </c>
      <c r="S277" s="159">
        <v>0</v>
      </c>
      <c r="T277" s="160">
        <f>S277*H277</f>
        <v>0</v>
      </c>
      <c r="U277" s="32"/>
      <c r="V277" s="32"/>
      <c r="W277" s="32"/>
      <c r="X277" s="32"/>
      <c r="Y277" s="32"/>
      <c r="Z277" s="32"/>
      <c r="AA277" s="32"/>
      <c r="AB277" s="32"/>
      <c r="AC277" s="32"/>
      <c r="AD277" s="32"/>
      <c r="AE277" s="32"/>
      <c r="AR277" s="161" t="s">
        <v>166</v>
      </c>
      <c r="AT277" s="161" t="s">
        <v>161</v>
      </c>
      <c r="AU277" s="161" t="s">
        <v>85</v>
      </c>
      <c r="AY277" s="17" t="s">
        <v>159</v>
      </c>
      <c r="BE277" s="162">
        <f>IF(N277="základní",J277,0)</f>
        <v>0</v>
      </c>
      <c r="BF277" s="162">
        <f>IF(N277="snížená",J277,0)</f>
        <v>0</v>
      </c>
      <c r="BG277" s="162">
        <f>IF(N277="zákl. přenesená",J277,0)</f>
        <v>0</v>
      </c>
      <c r="BH277" s="162">
        <f>IF(N277="sníž. přenesená",J277,0)</f>
        <v>0</v>
      </c>
      <c r="BI277" s="162">
        <f>IF(N277="nulová",J277,0)</f>
        <v>0</v>
      </c>
      <c r="BJ277" s="17" t="s">
        <v>83</v>
      </c>
      <c r="BK277" s="162">
        <f>ROUND(I277*H277,2)</f>
        <v>0</v>
      </c>
      <c r="BL277" s="17" t="s">
        <v>166</v>
      </c>
      <c r="BM277" s="161" t="s">
        <v>821</v>
      </c>
    </row>
    <row r="278" spans="1:65" s="13" customFormat="1" ht="11.25">
      <c r="B278" s="163"/>
      <c r="D278" s="164" t="s">
        <v>171</v>
      </c>
      <c r="E278" s="165" t="s">
        <v>1</v>
      </c>
      <c r="F278" s="166" t="s">
        <v>822</v>
      </c>
      <c r="H278" s="167">
        <v>1845.48</v>
      </c>
      <c r="I278" s="168"/>
      <c r="L278" s="163"/>
      <c r="M278" s="169"/>
      <c r="N278" s="170"/>
      <c r="O278" s="170"/>
      <c r="P278" s="170"/>
      <c r="Q278" s="170"/>
      <c r="R278" s="170"/>
      <c r="S278" s="170"/>
      <c r="T278" s="171"/>
      <c r="AT278" s="165" t="s">
        <v>171</v>
      </c>
      <c r="AU278" s="165" t="s">
        <v>85</v>
      </c>
      <c r="AV278" s="13" t="s">
        <v>85</v>
      </c>
      <c r="AW278" s="13" t="s">
        <v>32</v>
      </c>
      <c r="AX278" s="13" t="s">
        <v>83</v>
      </c>
      <c r="AY278" s="165" t="s">
        <v>159</v>
      </c>
    </row>
    <row r="279" spans="1:65" s="2" customFormat="1" ht="24.2" customHeight="1">
      <c r="A279" s="32"/>
      <c r="B279" s="149"/>
      <c r="C279" s="150" t="s">
        <v>823</v>
      </c>
      <c r="D279" s="150" t="s">
        <v>161</v>
      </c>
      <c r="E279" s="151" t="s">
        <v>416</v>
      </c>
      <c r="F279" s="152" t="s">
        <v>417</v>
      </c>
      <c r="G279" s="153" t="s">
        <v>235</v>
      </c>
      <c r="H279" s="154">
        <v>598.52499999999998</v>
      </c>
      <c r="I279" s="155"/>
      <c r="J279" s="156">
        <f>ROUND(I279*H279,2)</f>
        <v>0</v>
      </c>
      <c r="K279" s="152" t="s">
        <v>165</v>
      </c>
      <c r="L279" s="33"/>
      <c r="M279" s="157" t="s">
        <v>1</v>
      </c>
      <c r="N279" s="158" t="s">
        <v>41</v>
      </c>
      <c r="O279" s="58"/>
      <c r="P279" s="159">
        <f>O279*H279</f>
        <v>0</v>
      </c>
      <c r="Q279" s="159">
        <v>0</v>
      </c>
      <c r="R279" s="159">
        <f>Q279*H279</f>
        <v>0</v>
      </c>
      <c r="S279" s="159">
        <v>0</v>
      </c>
      <c r="T279" s="160">
        <f>S279*H279</f>
        <v>0</v>
      </c>
      <c r="U279" s="32"/>
      <c r="V279" s="32"/>
      <c r="W279" s="32"/>
      <c r="X279" s="32"/>
      <c r="Y279" s="32"/>
      <c r="Z279" s="32"/>
      <c r="AA279" s="32"/>
      <c r="AB279" s="32"/>
      <c r="AC279" s="32"/>
      <c r="AD279" s="32"/>
      <c r="AE279" s="32"/>
      <c r="AR279" s="161" t="s">
        <v>166</v>
      </c>
      <c r="AT279" s="161" t="s">
        <v>161</v>
      </c>
      <c r="AU279" s="161" t="s">
        <v>85</v>
      </c>
      <c r="AY279" s="17" t="s">
        <v>159</v>
      </c>
      <c r="BE279" s="162">
        <f>IF(N279="základní",J279,0)</f>
        <v>0</v>
      </c>
      <c r="BF279" s="162">
        <f>IF(N279="snížená",J279,0)</f>
        <v>0</v>
      </c>
      <c r="BG279" s="162">
        <f>IF(N279="zákl. přenesená",J279,0)</f>
        <v>0</v>
      </c>
      <c r="BH279" s="162">
        <f>IF(N279="sníž. přenesená",J279,0)</f>
        <v>0</v>
      </c>
      <c r="BI279" s="162">
        <f>IF(N279="nulová",J279,0)</f>
        <v>0</v>
      </c>
      <c r="BJ279" s="17" t="s">
        <v>83</v>
      </c>
      <c r="BK279" s="162">
        <f>ROUND(I279*H279,2)</f>
        <v>0</v>
      </c>
      <c r="BL279" s="17" t="s">
        <v>166</v>
      </c>
      <c r="BM279" s="161" t="s">
        <v>824</v>
      </c>
    </row>
    <row r="280" spans="1:65" s="2" customFormat="1" ht="37.9" customHeight="1">
      <c r="A280" s="32"/>
      <c r="B280" s="149"/>
      <c r="C280" s="150" t="s">
        <v>353</v>
      </c>
      <c r="D280" s="150" t="s">
        <v>161</v>
      </c>
      <c r="E280" s="151" t="s">
        <v>420</v>
      </c>
      <c r="F280" s="152" t="s">
        <v>421</v>
      </c>
      <c r="G280" s="153" t="s">
        <v>235</v>
      </c>
      <c r="H280" s="154">
        <v>131.82</v>
      </c>
      <c r="I280" s="155"/>
      <c r="J280" s="156">
        <f>ROUND(I280*H280,2)</f>
        <v>0</v>
      </c>
      <c r="K280" s="152" t="s">
        <v>165</v>
      </c>
      <c r="L280" s="33"/>
      <c r="M280" s="157" t="s">
        <v>1</v>
      </c>
      <c r="N280" s="158" t="s">
        <v>41</v>
      </c>
      <c r="O280" s="58"/>
      <c r="P280" s="159">
        <f>O280*H280</f>
        <v>0</v>
      </c>
      <c r="Q280" s="159">
        <v>0</v>
      </c>
      <c r="R280" s="159">
        <f>Q280*H280</f>
        <v>0</v>
      </c>
      <c r="S280" s="159">
        <v>0</v>
      </c>
      <c r="T280" s="160">
        <f>S280*H280</f>
        <v>0</v>
      </c>
      <c r="U280" s="32"/>
      <c r="V280" s="32"/>
      <c r="W280" s="32"/>
      <c r="X280" s="32"/>
      <c r="Y280" s="32"/>
      <c r="Z280" s="32"/>
      <c r="AA280" s="32"/>
      <c r="AB280" s="32"/>
      <c r="AC280" s="32"/>
      <c r="AD280" s="32"/>
      <c r="AE280" s="32"/>
      <c r="AR280" s="161" t="s">
        <v>166</v>
      </c>
      <c r="AT280" s="161" t="s">
        <v>161</v>
      </c>
      <c r="AU280" s="161" t="s">
        <v>85</v>
      </c>
      <c r="AY280" s="17" t="s">
        <v>159</v>
      </c>
      <c r="BE280" s="162">
        <f>IF(N280="základní",J280,0)</f>
        <v>0</v>
      </c>
      <c r="BF280" s="162">
        <f>IF(N280="snížená",J280,0)</f>
        <v>0</v>
      </c>
      <c r="BG280" s="162">
        <f>IF(N280="zákl. přenesená",J280,0)</f>
        <v>0</v>
      </c>
      <c r="BH280" s="162">
        <f>IF(N280="sníž. přenesená",J280,0)</f>
        <v>0</v>
      </c>
      <c r="BI280" s="162">
        <f>IF(N280="nulová",J280,0)</f>
        <v>0</v>
      </c>
      <c r="BJ280" s="17" t="s">
        <v>83</v>
      </c>
      <c r="BK280" s="162">
        <f>ROUND(I280*H280,2)</f>
        <v>0</v>
      </c>
      <c r="BL280" s="17" t="s">
        <v>166</v>
      </c>
      <c r="BM280" s="161" t="s">
        <v>825</v>
      </c>
    </row>
    <row r="281" spans="1:65" s="2" customFormat="1" ht="33" customHeight="1">
      <c r="A281" s="32"/>
      <c r="B281" s="149"/>
      <c r="C281" s="150" t="s">
        <v>826</v>
      </c>
      <c r="D281" s="150" t="s">
        <v>161</v>
      </c>
      <c r="E281" s="151" t="s">
        <v>424</v>
      </c>
      <c r="F281" s="152" t="s">
        <v>425</v>
      </c>
      <c r="G281" s="153" t="s">
        <v>235</v>
      </c>
      <c r="H281" s="154">
        <v>174.33199999999999</v>
      </c>
      <c r="I281" s="155"/>
      <c r="J281" s="156">
        <f>ROUND(I281*H281,2)</f>
        <v>0</v>
      </c>
      <c r="K281" s="152" t="s">
        <v>165</v>
      </c>
      <c r="L281" s="33"/>
      <c r="M281" s="157" t="s">
        <v>1</v>
      </c>
      <c r="N281" s="158" t="s">
        <v>41</v>
      </c>
      <c r="O281" s="58"/>
      <c r="P281" s="159">
        <f>O281*H281</f>
        <v>0</v>
      </c>
      <c r="Q281" s="159">
        <v>0</v>
      </c>
      <c r="R281" s="159">
        <f>Q281*H281</f>
        <v>0</v>
      </c>
      <c r="S281" s="159">
        <v>0</v>
      </c>
      <c r="T281" s="160">
        <f>S281*H281</f>
        <v>0</v>
      </c>
      <c r="U281" s="32"/>
      <c r="V281" s="32"/>
      <c r="W281" s="32"/>
      <c r="X281" s="32"/>
      <c r="Y281" s="32"/>
      <c r="Z281" s="32"/>
      <c r="AA281" s="32"/>
      <c r="AB281" s="32"/>
      <c r="AC281" s="32"/>
      <c r="AD281" s="32"/>
      <c r="AE281" s="32"/>
      <c r="AR281" s="161" t="s">
        <v>166</v>
      </c>
      <c r="AT281" s="161" t="s">
        <v>161</v>
      </c>
      <c r="AU281" s="161" t="s">
        <v>85</v>
      </c>
      <c r="AY281" s="17" t="s">
        <v>159</v>
      </c>
      <c r="BE281" s="162">
        <f>IF(N281="základní",J281,0)</f>
        <v>0</v>
      </c>
      <c r="BF281" s="162">
        <f>IF(N281="snížená",J281,0)</f>
        <v>0</v>
      </c>
      <c r="BG281" s="162">
        <f>IF(N281="zákl. přenesená",J281,0)</f>
        <v>0</v>
      </c>
      <c r="BH281" s="162">
        <f>IF(N281="sníž. přenesená",J281,0)</f>
        <v>0</v>
      </c>
      <c r="BI281" s="162">
        <f>IF(N281="nulová",J281,0)</f>
        <v>0</v>
      </c>
      <c r="BJ281" s="17" t="s">
        <v>83</v>
      </c>
      <c r="BK281" s="162">
        <f>ROUND(I281*H281,2)</f>
        <v>0</v>
      </c>
      <c r="BL281" s="17" t="s">
        <v>166</v>
      </c>
      <c r="BM281" s="161" t="s">
        <v>827</v>
      </c>
    </row>
    <row r="282" spans="1:65" s="2" customFormat="1" ht="44.25" customHeight="1">
      <c r="A282" s="32"/>
      <c r="B282" s="149"/>
      <c r="C282" s="150" t="s">
        <v>828</v>
      </c>
      <c r="D282" s="150" t="s">
        <v>161</v>
      </c>
      <c r="E282" s="151" t="s">
        <v>428</v>
      </c>
      <c r="F282" s="152" t="s">
        <v>429</v>
      </c>
      <c r="G282" s="153" t="s">
        <v>235</v>
      </c>
      <c r="H282" s="154">
        <v>292.37299999999999</v>
      </c>
      <c r="I282" s="155"/>
      <c r="J282" s="156">
        <f>ROUND(I282*H282,2)</f>
        <v>0</v>
      </c>
      <c r="K282" s="152" t="s">
        <v>165</v>
      </c>
      <c r="L282" s="33"/>
      <c r="M282" s="157" t="s">
        <v>1</v>
      </c>
      <c r="N282" s="158" t="s">
        <v>41</v>
      </c>
      <c r="O282" s="58"/>
      <c r="P282" s="159">
        <f>O282*H282</f>
        <v>0</v>
      </c>
      <c r="Q282" s="159">
        <v>0</v>
      </c>
      <c r="R282" s="159">
        <f>Q282*H282</f>
        <v>0</v>
      </c>
      <c r="S282" s="159">
        <v>0</v>
      </c>
      <c r="T282" s="160">
        <f>S282*H282</f>
        <v>0</v>
      </c>
      <c r="U282" s="32"/>
      <c r="V282" s="32"/>
      <c r="W282" s="32"/>
      <c r="X282" s="32"/>
      <c r="Y282" s="32"/>
      <c r="Z282" s="32"/>
      <c r="AA282" s="32"/>
      <c r="AB282" s="32"/>
      <c r="AC282" s="32"/>
      <c r="AD282" s="32"/>
      <c r="AE282" s="32"/>
      <c r="AR282" s="161" t="s">
        <v>166</v>
      </c>
      <c r="AT282" s="161" t="s">
        <v>161</v>
      </c>
      <c r="AU282" s="161" t="s">
        <v>85</v>
      </c>
      <c r="AY282" s="17" t="s">
        <v>159</v>
      </c>
      <c r="BE282" s="162">
        <f>IF(N282="základní",J282,0)</f>
        <v>0</v>
      </c>
      <c r="BF282" s="162">
        <f>IF(N282="snížená",J282,0)</f>
        <v>0</v>
      </c>
      <c r="BG282" s="162">
        <f>IF(N282="zákl. přenesená",J282,0)</f>
        <v>0</v>
      </c>
      <c r="BH282" s="162">
        <f>IF(N282="sníž. přenesená",J282,0)</f>
        <v>0</v>
      </c>
      <c r="BI282" s="162">
        <f>IF(N282="nulová",J282,0)</f>
        <v>0</v>
      </c>
      <c r="BJ282" s="17" t="s">
        <v>83</v>
      </c>
      <c r="BK282" s="162">
        <f>ROUND(I282*H282,2)</f>
        <v>0</v>
      </c>
      <c r="BL282" s="17" t="s">
        <v>166</v>
      </c>
      <c r="BM282" s="161" t="s">
        <v>829</v>
      </c>
    </row>
    <row r="283" spans="1:65" s="13" customFormat="1" ht="11.25">
      <c r="B283" s="163"/>
      <c r="D283" s="164" t="s">
        <v>171</v>
      </c>
      <c r="E283" s="165" t="s">
        <v>1</v>
      </c>
      <c r="F283" s="166" t="s">
        <v>830</v>
      </c>
      <c r="H283" s="167">
        <v>292.37299999999999</v>
      </c>
      <c r="I283" s="168"/>
      <c r="L283" s="163"/>
      <c r="M283" s="169"/>
      <c r="N283" s="170"/>
      <c r="O283" s="170"/>
      <c r="P283" s="170"/>
      <c r="Q283" s="170"/>
      <c r="R283" s="170"/>
      <c r="S283" s="170"/>
      <c r="T283" s="171"/>
      <c r="AT283" s="165" t="s">
        <v>171</v>
      </c>
      <c r="AU283" s="165" t="s">
        <v>85</v>
      </c>
      <c r="AV283" s="13" t="s">
        <v>85</v>
      </c>
      <c r="AW283" s="13" t="s">
        <v>32</v>
      </c>
      <c r="AX283" s="13" t="s">
        <v>83</v>
      </c>
      <c r="AY283" s="165" t="s">
        <v>159</v>
      </c>
    </row>
    <row r="284" spans="1:65" s="12" customFormat="1" ht="22.9" customHeight="1">
      <c r="B284" s="136"/>
      <c r="D284" s="137" t="s">
        <v>75</v>
      </c>
      <c r="E284" s="147" t="s">
        <v>432</v>
      </c>
      <c r="F284" s="147" t="s">
        <v>433</v>
      </c>
      <c r="I284" s="139"/>
      <c r="J284" s="148">
        <f>BK284</f>
        <v>0</v>
      </c>
      <c r="L284" s="136"/>
      <c r="M284" s="141"/>
      <c r="N284" s="142"/>
      <c r="O284" s="142"/>
      <c r="P284" s="143">
        <f>P285</f>
        <v>0</v>
      </c>
      <c r="Q284" s="142"/>
      <c r="R284" s="143">
        <f>R285</f>
        <v>0</v>
      </c>
      <c r="S284" s="142"/>
      <c r="T284" s="144">
        <f>T285</f>
        <v>0</v>
      </c>
      <c r="AR284" s="137" t="s">
        <v>83</v>
      </c>
      <c r="AT284" s="145" t="s">
        <v>75</v>
      </c>
      <c r="AU284" s="145" t="s">
        <v>83</v>
      </c>
      <c r="AY284" s="137" t="s">
        <v>159</v>
      </c>
      <c r="BK284" s="146">
        <f>BK285</f>
        <v>0</v>
      </c>
    </row>
    <row r="285" spans="1:65" s="2" customFormat="1" ht="24.2" customHeight="1">
      <c r="A285" s="32"/>
      <c r="B285" s="149"/>
      <c r="C285" s="150" t="s">
        <v>831</v>
      </c>
      <c r="D285" s="150" t="s">
        <v>161</v>
      </c>
      <c r="E285" s="151" t="s">
        <v>435</v>
      </c>
      <c r="F285" s="152" t="s">
        <v>436</v>
      </c>
      <c r="G285" s="153" t="s">
        <v>235</v>
      </c>
      <c r="H285" s="154">
        <v>1309.989</v>
      </c>
      <c r="I285" s="155"/>
      <c r="J285" s="156">
        <f>ROUND(I285*H285,2)</f>
        <v>0</v>
      </c>
      <c r="K285" s="152" t="s">
        <v>165</v>
      </c>
      <c r="L285" s="33"/>
      <c r="M285" s="197" t="s">
        <v>1</v>
      </c>
      <c r="N285" s="198" t="s">
        <v>41</v>
      </c>
      <c r="O285" s="199"/>
      <c r="P285" s="200">
        <f>O285*H285</f>
        <v>0</v>
      </c>
      <c r="Q285" s="200">
        <v>0</v>
      </c>
      <c r="R285" s="200">
        <f>Q285*H285</f>
        <v>0</v>
      </c>
      <c r="S285" s="200">
        <v>0</v>
      </c>
      <c r="T285" s="201">
        <f>S285*H285</f>
        <v>0</v>
      </c>
      <c r="U285" s="32"/>
      <c r="V285" s="32"/>
      <c r="W285" s="32"/>
      <c r="X285" s="32"/>
      <c r="Y285" s="32"/>
      <c r="Z285" s="32"/>
      <c r="AA285" s="32"/>
      <c r="AB285" s="32"/>
      <c r="AC285" s="32"/>
      <c r="AD285" s="32"/>
      <c r="AE285" s="32"/>
      <c r="AR285" s="161" t="s">
        <v>166</v>
      </c>
      <c r="AT285" s="161" t="s">
        <v>161</v>
      </c>
      <c r="AU285" s="161" t="s">
        <v>85</v>
      </c>
      <c r="AY285" s="17" t="s">
        <v>159</v>
      </c>
      <c r="BE285" s="162">
        <f>IF(N285="základní",J285,0)</f>
        <v>0</v>
      </c>
      <c r="BF285" s="162">
        <f>IF(N285="snížená",J285,0)</f>
        <v>0</v>
      </c>
      <c r="BG285" s="162">
        <f>IF(N285="zákl. přenesená",J285,0)</f>
        <v>0</v>
      </c>
      <c r="BH285" s="162">
        <f>IF(N285="sníž. přenesená",J285,0)</f>
        <v>0</v>
      </c>
      <c r="BI285" s="162">
        <f>IF(N285="nulová",J285,0)</f>
        <v>0</v>
      </c>
      <c r="BJ285" s="17" t="s">
        <v>83</v>
      </c>
      <c r="BK285" s="162">
        <f>ROUND(I285*H285,2)</f>
        <v>0</v>
      </c>
      <c r="BL285" s="17" t="s">
        <v>166</v>
      </c>
      <c r="BM285" s="161" t="s">
        <v>832</v>
      </c>
    </row>
    <row r="286" spans="1:65" s="2" customFormat="1" ht="6.95" customHeight="1">
      <c r="A286" s="32"/>
      <c r="B286" s="47"/>
      <c r="C286" s="48"/>
      <c r="D286" s="48"/>
      <c r="E286" s="48"/>
      <c r="F286" s="48"/>
      <c r="G286" s="48"/>
      <c r="H286" s="48"/>
      <c r="I286" s="48"/>
      <c r="J286" s="48"/>
      <c r="K286" s="48"/>
      <c r="L286" s="33"/>
      <c r="M286" s="32"/>
      <c r="O286" s="32"/>
      <c r="P286" s="32"/>
      <c r="Q286" s="32"/>
      <c r="R286" s="32"/>
      <c r="S286" s="32"/>
      <c r="T286" s="32"/>
      <c r="U286" s="32"/>
      <c r="V286" s="32"/>
      <c r="W286" s="32"/>
      <c r="X286" s="32"/>
      <c r="Y286" s="32"/>
      <c r="Z286" s="32"/>
      <c r="AA286" s="32"/>
      <c r="AB286" s="32"/>
      <c r="AC286" s="32"/>
      <c r="AD286" s="32"/>
      <c r="AE286" s="32"/>
    </row>
  </sheetData>
  <autoFilter ref="C127:K285" xr:uid="{00000000-0009-0000-0000-000004000000}"/>
  <mergeCells count="12">
    <mergeCell ref="E120:H120"/>
    <mergeCell ref="L2:V2"/>
    <mergeCell ref="E85:H85"/>
    <mergeCell ref="E87:H87"/>
    <mergeCell ref="E89:H89"/>
    <mergeCell ref="E116:H116"/>
    <mergeCell ref="E118:H118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2:BM233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56" s="1" customFormat="1" ht="36.950000000000003" customHeight="1">
      <c r="L2" s="252" t="s">
        <v>5</v>
      </c>
      <c r="M2" s="237"/>
      <c r="N2" s="237"/>
      <c r="O2" s="237"/>
      <c r="P2" s="237"/>
      <c r="Q2" s="237"/>
      <c r="R2" s="237"/>
      <c r="S2" s="237"/>
      <c r="T2" s="237"/>
      <c r="U2" s="237"/>
      <c r="V2" s="237"/>
      <c r="AT2" s="17" t="s">
        <v>103</v>
      </c>
      <c r="AZ2" s="98" t="s">
        <v>114</v>
      </c>
      <c r="BA2" s="98" t="s">
        <v>1</v>
      </c>
      <c r="BB2" s="98" t="s">
        <v>1</v>
      </c>
      <c r="BC2" s="98" t="s">
        <v>833</v>
      </c>
      <c r="BD2" s="98" t="s">
        <v>85</v>
      </c>
    </row>
    <row r="3" spans="1:56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85</v>
      </c>
      <c r="AZ3" s="98" t="s">
        <v>120</v>
      </c>
      <c r="BA3" s="98" t="s">
        <v>1</v>
      </c>
      <c r="BB3" s="98" t="s">
        <v>1</v>
      </c>
      <c r="BC3" s="98" t="s">
        <v>834</v>
      </c>
      <c r="BD3" s="98" t="s">
        <v>85</v>
      </c>
    </row>
    <row r="4" spans="1:56" s="1" customFormat="1" ht="24.95" customHeight="1">
      <c r="B4" s="20"/>
      <c r="D4" s="21" t="s">
        <v>113</v>
      </c>
      <c r="L4" s="20"/>
      <c r="M4" s="99" t="s">
        <v>10</v>
      </c>
      <c r="AT4" s="17" t="s">
        <v>3</v>
      </c>
      <c r="AZ4" s="98" t="s">
        <v>835</v>
      </c>
      <c r="BA4" s="98" t="s">
        <v>1</v>
      </c>
      <c r="BB4" s="98" t="s">
        <v>1</v>
      </c>
      <c r="BC4" s="98" t="s">
        <v>836</v>
      </c>
      <c r="BD4" s="98" t="s">
        <v>85</v>
      </c>
    </row>
    <row r="5" spans="1:56" s="1" customFormat="1" ht="6.95" customHeight="1">
      <c r="B5" s="20"/>
      <c r="L5" s="20"/>
      <c r="AZ5" s="98" t="s">
        <v>440</v>
      </c>
      <c r="BA5" s="98" t="s">
        <v>1</v>
      </c>
      <c r="BB5" s="98" t="s">
        <v>1</v>
      </c>
      <c r="BC5" s="98" t="s">
        <v>837</v>
      </c>
      <c r="BD5" s="98" t="s">
        <v>85</v>
      </c>
    </row>
    <row r="6" spans="1:56" s="1" customFormat="1" ht="12" customHeight="1">
      <c r="B6" s="20"/>
      <c r="D6" s="27" t="s">
        <v>16</v>
      </c>
      <c r="L6" s="20"/>
      <c r="AZ6" s="98" t="s">
        <v>442</v>
      </c>
      <c r="BA6" s="98" t="s">
        <v>1</v>
      </c>
      <c r="BB6" s="98" t="s">
        <v>1</v>
      </c>
      <c r="BC6" s="98" t="s">
        <v>838</v>
      </c>
      <c r="BD6" s="98" t="s">
        <v>85</v>
      </c>
    </row>
    <row r="7" spans="1:56" s="1" customFormat="1" ht="16.5" customHeight="1">
      <c r="B7" s="20"/>
      <c r="E7" s="253" t="str">
        <f>'Rekapitulace stavby'!K6</f>
        <v>Společný pás pro cyklisty a chodce ul. M.Alše - I.etapa</v>
      </c>
      <c r="F7" s="254"/>
      <c r="G7" s="254"/>
      <c r="H7" s="254"/>
      <c r="L7" s="20"/>
      <c r="AZ7" s="98" t="s">
        <v>126</v>
      </c>
      <c r="BA7" s="98" t="s">
        <v>1</v>
      </c>
      <c r="BB7" s="98" t="s">
        <v>1</v>
      </c>
      <c r="BC7" s="98" t="s">
        <v>839</v>
      </c>
      <c r="BD7" s="98" t="s">
        <v>85</v>
      </c>
    </row>
    <row r="8" spans="1:56" s="1" customFormat="1" ht="12" customHeight="1">
      <c r="B8" s="20"/>
      <c r="D8" s="27" t="s">
        <v>122</v>
      </c>
      <c r="L8" s="20"/>
      <c r="AZ8" s="98" t="s">
        <v>445</v>
      </c>
      <c r="BA8" s="98" t="s">
        <v>1</v>
      </c>
      <c r="BB8" s="98" t="s">
        <v>1</v>
      </c>
      <c r="BC8" s="98" t="s">
        <v>840</v>
      </c>
      <c r="BD8" s="98" t="s">
        <v>85</v>
      </c>
    </row>
    <row r="9" spans="1:56" s="2" customFormat="1" ht="16.5" customHeight="1">
      <c r="A9" s="32"/>
      <c r="B9" s="33"/>
      <c r="C9" s="32"/>
      <c r="D9" s="32"/>
      <c r="E9" s="253" t="s">
        <v>602</v>
      </c>
      <c r="F9" s="255"/>
      <c r="G9" s="255"/>
      <c r="H9" s="255"/>
      <c r="I9" s="32"/>
      <c r="J9" s="32"/>
      <c r="K9" s="32"/>
      <c r="L9" s="4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Z9" s="98" t="s">
        <v>447</v>
      </c>
      <c r="BA9" s="98" t="s">
        <v>1</v>
      </c>
      <c r="BB9" s="98" t="s">
        <v>1</v>
      </c>
      <c r="BC9" s="98" t="s">
        <v>841</v>
      </c>
      <c r="BD9" s="98" t="s">
        <v>85</v>
      </c>
    </row>
    <row r="10" spans="1:56" s="2" customFormat="1" ht="12" customHeight="1">
      <c r="A10" s="32"/>
      <c r="B10" s="33"/>
      <c r="C10" s="32"/>
      <c r="D10" s="27" t="s">
        <v>128</v>
      </c>
      <c r="E10" s="32"/>
      <c r="F10" s="32"/>
      <c r="G10" s="32"/>
      <c r="H10" s="32"/>
      <c r="I10" s="32"/>
      <c r="J10" s="32"/>
      <c r="K10" s="32"/>
      <c r="L10" s="4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56" s="2" customFormat="1" ht="16.5" customHeight="1">
      <c r="A11" s="32"/>
      <c r="B11" s="33"/>
      <c r="C11" s="32"/>
      <c r="D11" s="32"/>
      <c r="E11" s="210" t="s">
        <v>842</v>
      </c>
      <c r="F11" s="255"/>
      <c r="G11" s="255"/>
      <c r="H11" s="255"/>
      <c r="I11" s="32"/>
      <c r="J11" s="32"/>
      <c r="K11" s="32"/>
      <c r="L11" s="4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56" s="2" customFormat="1" ht="11.25">
      <c r="A12" s="32"/>
      <c r="B12" s="33"/>
      <c r="C12" s="32"/>
      <c r="D12" s="32"/>
      <c r="E12" s="32"/>
      <c r="F12" s="32"/>
      <c r="G12" s="32"/>
      <c r="H12" s="32"/>
      <c r="I12" s="32"/>
      <c r="J12" s="32"/>
      <c r="K12" s="32"/>
      <c r="L12" s="4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56" s="2" customFormat="1" ht="12" customHeight="1">
      <c r="A13" s="32"/>
      <c r="B13" s="33"/>
      <c r="C13" s="32"/>
      <c r="D13" s="27" t="s">
        <v>18</v>
      </c>
      <c r="E13" s="32"/>
      <c r="F13" s="25" t="s">
        <v>1</v>
      </c>
      <c r="G13" s="32"/>
      <c r="H13" s="32"/>
      <c r="I13" s="27" t="s">
        <v>19</v>
      </c>
      <c r="J13" s="25" t="s">
        <v>1</v>
      </c>
      <c r="K13" s="32"/>
      <c r="L13" s="4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56" s="2" customFormat="1" ht="12" customHeight="1">
      <c r="A14" s="32"/>
      <c r="B14" s="33"/>
      <c r="C14" s="32"/>
      <c r="D14" s="27" t="s">
        <v>20</v>
      </c>
      <c r="E14" s="32"/>
      <c r="F14" s="25" t="s">
        <v>21</v>
      </c>
      <c r="G14" s="32"/>
      <c r="H14" s="32"/>
      <c r="I14" s="27" t="s">
        <v>22</v>
      </c>
      <c r="J14" s="55" t="str">
        <f>'Rekapitulace stavby'!AN8</f>
        <v>13. 9. 2021</v>
      </c>
      <c r="K14" s="32"/>
      <c r="L14" s="4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56" s="2" customFormat="1" ht="10.9" customHeight="1">
      <c r="A15" s="32"/>
      <c r="B15" s="33"/>
      <c r="C15" s="32"/>
      <c r="D15" s="32"/>
      <c r="E15" s="32"/>
      <c r="F15" s="32"/>
      <c r="G15" s="32"/>
      <c r="H15" s="32"/>
      <c r="I15" s="32"/>
      <c r="J15" s="32"/>
      <c r="K15" s="32"/>
      <c r="L15" s="4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56" s="2" customFormat="1" ht="12" customHeight="1">
      <c r="A16" s="32"/>
      <c r="B16" s="33"/>
      <c r="C16" s="32"/>
      <c r="D16" s="27" t="s">
        <v>24</v>
      </c>
      <c r="E16" s="32"/>
      <c r="F16" s="32"/>
      <c r="G16" s="32"/>
      <c r="H16" s="32"/>
      <c r="I16" s="27" t="s">
        <v>25</v>
      </c>
      <c r="J16" s="25" t="s">
        <v>1</v>
      </c>
      <c r="K16" s="32"/>
      <c r="L16" s="4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8" customHeight="1">
      <c r="A17" s="32"/>
      <c r="B17" s="33"/>
      <c r="C17" s="32"/>
      <c r="D17" s="32"/>
      <c r="E17" s="25" t="s">
        <v>26</v>
      </c>
      <c r="F17" s="32"/>
      <c r="G17" s="32"/>
      <c r="H17" s="32"/>
      <c r="I17" s="27" t="s">
        <v>27</v>
      </c>
      <c r="J17" s="25" t="s">
        <v>1</v>
      </c>
      <c r="K17" s="32"/>
      <c r="L17" s="4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6.95" customHeight="1">
      <c r="A18" s="32"/>
      <c r="B18" s="33"/>
      <c r="C18" s="32"/>
      <c r="D18" s="32"/>
      <c r="E18" s="32"/>
      <c r="F18" s="32"/>
      <c r="G18" s="32"/>
      <c r="H18" s="32"/>
      <c r="I18" s="32"/>
      <c r="J18" s="32"/>
      <c r="K18" s="32"/>
      <c r="L18" s="4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12" customHeight="1">
      <c r="A19" s="32"/>
      <c r="B19" s="33"/>
      <c r="C19" s="32"/>
      <c r="D19" s="27" t="s">
        <v>28</v>
      </c>
      <c r="E19" s="32"/>
      <c r="F19" s="32"/>
      <c r="G19" s="32"/>
      <c r="H19" s="32"/>
      <c r="I19" s="27" t="s">
        <v>25</v>
      </c>
      <c r="J19" s="28" t="str">
        <f>'Rekapitulace stavby'!AN13</f>
        <v>Vyplň údaj</v>
      </c>
      <c r="K19" s="32"/>
      <c r="L19" s="4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8" customHeight="1">
      <c r="A20" s="32"/>
      <c r="B20" s="33"/>
      <c r="C20" s="32"/>
      <c r="D20" s="32"/>
      <c r="E20" s="256" t="str">
        <f>'Rekapitulace stavby'!E14</f>
        <v>Vyplň údaj</v>
      </c>
      <c r="F20" s="236"/>
      <c r="G20" s="236"/>
      <c r="H20" s="236"/>
      <c r="I20" s="27" t="s">
        <v>27</v>
      </c>
      <c r="J20" s="28" t="str">
        <f>'Rekapitulace stavby'!AN14</f>
        <v>Vyplň údaj</v>
      </c>
      <c r="K20" s="32"/>
      <c r="L20" s="4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6.95" customHeight="1">
      <c r="A21" s="32"/>
      <c r="B21" s="33"/>
      <c r="C21" s="32"/>
      <c r="D21" s="32"/>
      <c r="E21" s="32"/>
      <c r="F21" s="32"/>
      <c r="G21" s="32"/>
      <c r="H21" s="32"/>
      <c r="I21" s="32"/>
      <c r="J21" s="32"/>
      <c r="K21" s="32"/>
      <c r="L21" s="4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12" customHeight="1">
      <c r="A22" s="32"/>
      <c r="B22" s="33"/>
      <c r="C22" s="32"/>
      <c r="D22" s="27" t="s">
        <v>30</v>
      </c>
      <c r="E22" s="32"/>
      <c r="F22" s="32"/>
      <c r="G22" s="32"/>
      <c r="H22" s="32"/>
      <c r="I22" s="27" t="s">
        <v>25</v>
      </c>
      <c r="J22" s="25" t="s">
        <v>1</v>
      </c>
      <c r="K22" s="32"/>
      <c r="L22" s="4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8" customHeight="1">
      <c r="A23" s="32"/>
      <c r="B23" s="33"/>
      <c r="C23" s="32"/>
      <c r="D23" s="32"/>
      <c r="E23" s="25" t="s">
        <v>31</v>
      </c>
      <c r="F23" s="32"/>
      <c r="G23" s="32"/>
      <c r="H23" s="32"/>
      <c r="I23" s="27" t="s">
        <v>27</v>
      </c>
      <c r="J23" s="25" t="s">
        <v>1</v>
      </c>
      <c r="K23" s="32"/>
      <c r="L23" s="4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6.95" customHeight="1">
      <c r="A24" s="32"/>
      <c r="B24" s="33"/>
      <c r="C24" s="32"/>
      <c r="D24" s="32"/>
      <c r="E24" s="32"/>
      <c r="F24" s="32"/>
      <c r="G24" s="32"/>
      <c r="H24" s="32"/>
      <c r="I24" s="32"/>
      <c r="J24" s="32"/>
      <c r="K24" s="32"/>
      <c r="L24" s="4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12" customHeight="1">
      <c r="A25" s="32"/>
      <c r="B25" s="33"/>
      <c r="C25" s="32"/>
      <c r="D25" s="27" t="s">
        <v>33</v>
      </c>
      <c r="E25" s="32"/>
      <c r="F25" s="32"/>
      <c r="G25" s="32"/>
      <c r="H25" s="32"/>
      <c r="I25" s="27" t="s">
        <v>25</v>
      </c>
      <c r="J25" s="25" t="s">
        <v>1</v>
      </c>
      <c r="K25" s="32"/>
      <c r="L25" s="4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8" customHeight="1">
      <c r="A26" s="32"/>
      <c r="B26" s="33"/>
      <c r="C26" s="32"/>
      <c r="D26" s="32"/>
      <c r="E26" s="25" t="s">
        <v>34</v>
      </c>
      <c r="F26" s="32"/>
      <c r="G26" s="32"/>
      <c r="H26" s="32"/>
      <c r="I26" s="27" t="s">
        <v>27</v>
      </c>
      <c r="J26" s="25" t="s">
        <v>1</v>
      </c>
      <c r="K26" s="32"/>
      <c r="L26" s="4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2" customFormat="1" ht="6.95" customHeight="1">
      <c r="A27" s="32"/>
      <c r="B27" s="33"/>
      <c r="C27" s="32"/>
      <c r="D27" s="32"/>
      <c r="E27" s="32"/>
      <c r="F27" s="32"/>
      <c r="G27" s="32"/>
      <c r="H27" s="32"/>
      <c r="I27" s="32"/>
      <c r="J27" s="32"/>
      <c r="K27" s="32"/>
      <c r="L27" s="4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</row>
    <row r="28" spans="1:31" s="2" customFormat="1" ht="12" customHeight="1">
      <c r="A28" s="32"/>
      <c r="B28" s="33"/>
      <c r="C28" s="32"/>
      <c r="D28" s="27" t="s">
        <v>35</v>
      </c>
      <c r="E28" s="32"/>
      <c r="F28" s="32"/>
      <c r="G28" s="32"/>
      <c r="H28" s="32"/>
      <c r="I28" s="32"/>
      <c r="J28" s="32"/>
      <c r="K28" s="32"/>
      <c r="L28" s="4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8" customFormat="1" ht="16.5" customHeight="1">
      <c r="A29" s="100"/>
      <c r="B29" s="101"/>
      <c r="C29" s="100"/>
      <c r="D29" s="100"/>
      <c r="E29" s="241" t="s">
        <v>1</v>
      </c>
      <c r="F29" s="241"/>
      <c r="G29" s="241"/>
      <c r="H29" s="241"/>
      <c r="I29" s="100"/>
      <c r="J29" s="100"/>
      <c r="K29" s="100"/>
      <c r="L29" s="102"/>
      <c r="S29" s="100"/>
      <c r="T29" s="100"/>
      <c r="U29" s="100"/>
      <c r="V29" s="100"/>
      <c r="W29" s="100"/>
      <c r="X29" s="100"/>
      <c r="Y29" s="100"/>
      <c r="Z29" s="100"/>
      <c r="AA29" s="100"/>
      <c r="AB29" s="100"/>
      <c r="AC29" s="100"/>
      <c r="AD29" s="100"/>
      <c r="AE29" s="100"/>
    </row>
    <row r="30" spans="1:31" s="2" customFormat="1" ht="6.95" customHeight="1">
      <c r="A30" s="32"/>
      <c r="B30" s="33"/>
      <c r="C30" s="32"/>
      <c r="D30" s="32"/>
      <c r="E30" s="32"/>
      <c r="F30" s="32"/>
      <c r="G30" s="32"/>
      <c r="H30" s="32"/>
      <c r="I30" s="32"/>
      <c r="J30" s="32"/>
      <c r="K30" s="32"/>
      <c r="L30" s="4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5" customHeight="1">
      <c r="A31" s="32"/>
      <c r="B31" s="33"/>
      <c r="C31" s="32"/>
      <c r="D31" s="66"/>
      <c r="E31" s="66"/>
      <c r="F31" s="66"/>
      <c r="G31" s="66"/>
      <c r="H31" s="66"/>
      <c r="I31" s="66"/>
      <c r="J31" s="66"/>
      <c r="K31" s="66"/>
      <c r="L31" s="4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25.35" customHeight="1">
      <c r="A32" s="32"/>
      <c r="B32" s="33"/>
      <c r="C32" s="32"/>
      <c r="D32" s="103" t="s">
        <v>36</v>
      </c>
      <c r="E32" s="32"/>
      <c r="F32" s="32"/>
      <c r="G32" s="32"/>
      <c r="H32" s="32"/>
      <c r="I32" s="32"/>
      <c r="J32" s="71">
        <f>ROUND(J126, 2)</f>
        <v>0</v>
      </c>
      <c r="K32" s="32"/>
      <c r="L32" s="42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6.95" customHeight="1">
      <c r="A33" s="32"/>
      <c r="B33" s="33"/>
      <c r="C33" s="32"/>
      <c r="D33" s="66"/>
      <c r="E33" s="66"/>
      <c r="F33" s="66"/>
      <c r="G33" s="66"/>
      <c r="H33" s="66"/>
      <c r="I33" s="66"/>
      <c r="J33" s="66"/>
      <c r="K33" s="66"/>
      <c r="L33" s="42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>
      <c r="A34" s="32"/>
      <c r="B34" s="33"/>
      <c r="C34" s="32"/>
      <c r="D34" s="32"/>
      <c r="E34" s="32"/>
      <c r="F34" s="36" t="s">
        <v>38</v>
      </c>
      <c r="G34" s="32"/>
      <c r="H34" s="32"/>
      <c r="I34" s="36" t="s">
        <v>37</v>
      </c>
      <c r="J34" s="36" t="s">
        <v>39</v>
      </c>
      <c r="K34" s="32"/>
      <c r="L34" s="4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customHeight="1">
      <c r="A35" s="32"/>
      <c r="B35" s="33"/>
      <c r="C35" s="32"/>
      <c r="D35" s="104" t="s">
        <v>40</v>
      </c>
      <c r="E35" s="27" t="s">
        <v>41</v>
      </c>
      <c r="F35" s="105">
        <f>ROUND((SUM(BE126:BE232)),  2)</f>
        <v>0</v>
      </c>
      <c r="G35" s="32"/>
      <c r="H35" s="32"/>
      <c r="I35" s="106">
        <v>0.21</v>
      </c>
      <c r="J35" s="105">
        <f>ROUND(((SUM(BE126:BE232))*I35),  2)</f>
        <v>0</v>
      </c>
      <c r="K35" s="32"/>
      <c r="L35" s="42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customHeight="1">
      <c r="A36" s="32"/>
      <c r="B36" s="33"/>
      <c r="C36" s="32"/>
      <c r="D36" s="32"/>
      <c r="E36" s="27" t="s">
        <v>42</v>
      </c>
      <c r="F36" s="105">
        <f>ROUND((SUM(BF126:BF232)),  2)</f>
        <v>0</v>
      </c>
      <c r="G36" s="32"/>
      <c r="H36" s="32"/>
      <c r="I36" s="106">
        <v>0.15</v>
      </c>
      <c r="J36" s="105">
        <f>ROUND(((SUM(BF126:BF232))*I36),  2)</f>
        <v>0</v>
      </c>
      <c r="K36" s="32"/>
      <c r="L36" s="4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>
      <c r="A37" s="32"/>
      <c r="B37" s="33"/>
      <c r="C37" s="32"/>
      <c r="D37" s="32"/>
      <c r="E37" s="27" t="s">
        <v>43</v>
      </c>
      <c r="F37" s="105">
        <f>ROUND((SUM(BG126:BG232)),  2)</f>
        <v>0</v>
      </c>
      <c r="G37" s="32"/>
      <c r="H37" s="32"/>
      <c r="I37" s="106">
        <v>0.21</v>
      </c>
      <c r="J37" s="105">
        <f>0</f>
        <v>0</v>
      </c>
      <c r="K37" s="32"/>
      <c r="L37" s="4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14.45" hidden="1" customHeight="1">
      <c r="A38" s="32"/>
      <c r="B38" s="33"/>
      <c r="C38" s="32"/>
      <c r="D38" s="32"/>
      <c r="E38" s="27" t="s">
        <v>44</v>
      </c>
      <c r="F38" s="105">
        <f>ROUND((SUM(BH126:BH232)),  2)</f>
        <v>0</v>
      </c>
      <c r="G38" s="32"/>
      <c r="H38" s="32"/>
      <c r="I38" s="106">
        <v>0.15</v>
      </c>
      <c r="J38" s="105">
        <f>0</f>
        <v>0</v>
      </c>
      <c r="K38" s="32"/>
      <c r="L38" s="4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14.45" hidden="1" customHeight="1">
      <c r="A39" s="32"/>
      <c r="B39" s="33"/>
      <c r="C39" s="32"/>
      <c r="D39" s="32"/>
      <c r="E39" s="27" t="s">
        <v>45</v>
      </c>
      <c r="F39" s="105">
        <f>ROUND((SUM(BI126:BI232)),  2)</f>
        <v>0</v>
      </c>
      <c r="G39" s="32"/>
      <c r="H39" s="32"/>
      <c r="I39" s="106">
        <v>0</v>
      </c>
      <c r="J39" s="105">
        <f>0</f>
        <v>0</v>
      </c>
      <c r="K39" s="32"/>
      <c r="L39" s="42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6.95" customHeight="1">
      <c r="A40" s="32"/>
      <c r="B40" s="33"/>
      <c r="C40" s="32"/>
      <c r="D40" s="32"/>
      <c r="E40" s="32"/>
      <c r="F40" s="32"/>
      <c r="G40" s="32"/>
      <c r="H40" s="32"/>
      <c r="I40" s="32"/>
      <c r="J40" s="32"/>
      <c r="K40" s="32"/>
      <c r="L40" s="42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2" customFormat="1" ht="25.35" customHeight="1">
      <c r="A41" s="32"/>
      <c r="B41" s="33"/>
      <c r="C41" s="107"/>
      <c r="D41" s="108" t="s">
        <v>46</v>
      </c>
      <c r="E41" s="60"/>
      <c r="F41" s="60"/>
      <c r="G41" s="109" t="s">
        <v>47</v>
      </c>
      <c r="H41" s="110" t="s">
        <v>48</v>
      </c>
      <c r="I41" s="60"/>
      <c r="J41" s="111">
        <f>SUM(J32:J39)</f>
        <v>0</v>
      </c>
      <c r="K41" s="112"/>
      <c r="L41" s="42"/>
      <c r="S41" s="32"/>
      <c r="T41" s="32"/>
      <c r="U41" s="32"/>
      <c r="V41" s="32"/>
      <c r="W41" s="32"/>
      <c r="X41" s="32"/>
      <c r="Y41" s="32"/>
      <c r="Z41" s="32"/>
      <c r="AA41" s="32"/>
      <c r="AB41" s="32"/>
      <c r="AC41" s="32"/>
      <c r="AD41" s="32"/>
      <c r="AE41" s="32"/>
    </row>
    <row r="42" spans="1:31" s="2" customFormat="1" ht="14.45" customHeight="1">
      <c r="A42" s="32"/>
      <c r="B42" s="33"/>
      <c r="C42" s="32"/>
      <c r="D42" s="32"/>
      <c r="E42" s="32"/>
      <c r="F42" s="32"/>
      <c r="G42" s="32"/>
      <c r="H42" s="32"/>
      <c r="I42" s="32"/>
      <c r="J42" s="32"/>
      <c r="K42" s="32"/>
      <c r="L42" s="42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42"/>
      <c r="D50" s="43" t="s">
        <v>49</v>
      </c>
      <c r="E50" s="44"/>
      <c r="F50" s="44"/>
      <c r="G50" s="43" t="s">
        <v>50</v>
      </c>
      <c r="H50" s="44"/>
      <c r="I50" s="44"/>
      <c r="J50" s="44"/>
      <c r="K50" s="44"/>
      <c r="L50" s="42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 ht="12.75">
      <c r="A61" s="32"/>
      <c r="B61" s="33"/>
      <c r="C61" s="32"/>
      <c r="D61" s="45" t="s">
        <v>51</v>
      </c>
      <c r="E61" s="35"/>
      <c r="F61" s="113" t="s">
        <v>52</v>
      </c>
      <c r="G61" s="45" t="s">
        <v>51</v>
      </c>
      <c r="H61" s="35"/>
      <c r="I61" s="35"/>
      <c r="J61" s="114" t="s">
        <v>52</v>
      </c>
      <c r="K61" s="35"/>
      <c r="L61" s="42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 ht="12.75">
      <c r="A65" s="32"/>
      <c r="B65" s="33"/>
      <c r="C65" s="32"/>
      <c r="D65" s="43" t="s">
        <v>53</v>
      </c>
      <c r="E65" s="46"/>
      <c r="F65" s="46"/>
      <c r="G65" s="43" t="s">
        <v>54</v>
      </c>
      <c r="H65" s="46"/>
      <c r="I65" s="46"/>
      <c r="J65" s="46"/>
      <c r="K65" s="46"/>
      <c r="L65" s="42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 ht="12.75">
      <c r="A76" s="32"/>
      <c r="B76" s="33"/>
      <c r="C76" s="32"/>
      <c r="D76" s="45" t="s">
        <v>51</v>
      </c>
      <c r="E76" s="35"/>
      <c r="F76" s="113" t="s">
        <v>52</v>
      </c>
      <c r="G76" s="45" t="s">
        <v>51</v>
      </c>
      <c r="H76" s="35"/>
      <c r="I76" s="35"/>
      <c r="J76" s="114" t="s">
        <v>52</v>
      </c>
      <c r="K76" s="35"/>
      <c r="L76" s="4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45" customHeight="1">
      <c r="A77" s="32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2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31" s="2" customFormat="1" ht="6.95" customHeight="1">
      <c r="A81" s="32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42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31" s="2" customFormat="1" ht="24.95" customHeight="1">
      <c r="A82" s="32"/>
      <c r="B82" s="33"/>
      <c r="C82" s="21" t="s">
        <v>132</v>
      </c>
      <c r="D82" s="32"/>
      <c r="E82" s="32"/>
      <c r="F82" s="32"/>
      <c r="G82" s="32"/>
      <c r="H82" s="32"/>
      <c r="I82" s="32"/>
      <c r="J82" s="32"/>
      <c r="K82" s="32"/>
      <c r="L82" s="4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31" s="2" customFormat="1" ht="6.95" customHeight="1">
      <c r="A83" s="32"/>
      <c r="B83" s="33"/>
      <c r="C83" s="32"/>
      <c r="D83" s="32"/>
      <c r="E83" s="32"/>
      <c r="F83" s="32"/>
      <c r="G83" s="32"/>
      <c r="H83" s="32"/>
      <c r="I83" s="32"/>
      <c r="J83" s="32"/>
      <c r="K83" s="32"/>
      <c r="L83" s="4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31" s="2" customFormat="1" ht="12" customHeight="1">
      <c r="A84" s="32"/>
      <c r="B84" s="33"/>
      <c r="C84" s="27" t="s">
        <v>16</v>
      </c>
      <c r="D84" s="32"/>
      <c r="E84" s="32"/>
      <c r="F84" s="32"/>
      <c r="G84" s="32"/>
      <c r="H84" s="32"/>
      <c r="I84" s="32"/>
      <c r="J84" s="32"/>
      <c r="K84" s="32"/>
      <c r="L84" s="42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31" s="2" customFormat="1" ht="16.5" customHeight="1">
      <c r="A85" s="32"/>
      <c r="B85" s="33"/>
      <c r="C85" s="32"/>
      <c r="D85" s="32"/>
      <c r="E85" s="253" t="str">
        <f>E7</f>
        <v>Společný pás pro cyklisty a chodce ul. M.Alše - I.etapa</v>
      </c>
      <c r="F85" s="254"/>
      <c r="G85" s="254"/>
      <c r="H85" s="254"/>
      <c r="I85" s="32"/>
      <c r="J85" s="32"/>
      <c r="K85" s="32"/>
      <c r="L85" s="42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31" s="1" customFormat="1" ht="12" customHeight="1">
      <c r="B86" s="20"/>
      <c r="C86" s="27" t="s">
        <v>122</v>
      </c>
      <c r="L86" s="20"/>
    </row>
    <row r="87" spans="1:31" s="2" customFormat="1" ht="16.5" customHeight="1">
      <c r="A87" s="32"/>
      <c r="B87" s="33"/>
      <c r="C87" s="32"/>
      <c r="D87" s="32"/>
      <c r="E87" s="253" t="s">
        <v>602</v>
      </c>
      <c r="F87" s="255"/>
      <c r="G87" s="255"/>
      <c r="H87" s="255"/>
      <c r="I87" s="32"/>
      <c r="J87" s="32"/>
      <c r="K87" s="32"/>
      <c r="L87" s="4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31" s="2" customFormat="1" ht="12" customHeight="1">
      <c r="A88" s="32"/>
      <c r="B88" s="33"/>
      <c r="C88" s="27" t="s">
        <v>128</v>
      </c>
      <c r="D88" s="32"/>
      <c r="E88" s="32"/>
      <c r="F88" s="32"/>
      <c r="G88" s="32"/>
      <c r="H88" s="32"/>
      <c r="I88" s="32"/>
      <c r="J88" s="32"/>
      <c r="K88" s="32"/>
      <c r="L88" s="4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31" s="2" customFormat="1" ht="16.5" customHeight="1">
      <c r="A89" s="32"/>
      <c r="B89" s="33"/>
      <c r="C89" s="32"/>
      <c r="D89" s="32"/>
      <c r="E89" s="210" t="str">
        <f>E11</f>
        <v>004 - SO 301 Dešťová kanalizace</v>
      </c>
      <c r="F89" s="255"/>
      <c r="G89" s="255"/>
      <c r="H89" s="255"/>
      <c r="I89" s="32"/>
      <c r="J89" s="32"/>
      <c r="K89" s="32"/>
      <c r="L89" s="4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31" s="2" customFormat="1" ht="6.95" customHeight="1">
      <c r="A90" s="32"/>
      <c r="B90" s="33"/>
      <c r="C90" s="32"/>
      <c r="D90" s="32"/>
      <c r="E90" s="32"/>
      <c r="F90" s="32"/>
      <c r="G90" s="32"/>
      <c r="H90" s="32"/>
      <c r="I90" s="32"/>
      <c r="J90" s="32"/>
      <c r="K90" s="32"/>
      <c r="L90" s="4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31" s="2" customFormat="1" ht="12" customHeight="1">
      <c r="A91" s="32"/>
      <c r="B91" s="33"/>
      <c r="C91" s="27" t="s">
        <v>20</v>
      </c>
      <c r="D91" s="32"/>
      <c r="E91" s="32"/>
      <c r="F91" s="25" t="str">
        <f>F14</f>
        <v>Valašské Meziříčí</v>
      </c>
      <c r="G91" s="32"/>
      <c r="H91" s="32"/>
      <c r="I91" s="27" t="s">
        <v>22</v>
      </c>
      <c r="J91" s="55" t="str">
        <f>IF(J14="","",J14)</f>
        <v>13. 9. 2021</v>
      </c>
      <c r="K91" s="32"/>
      <c r="L91" s="4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31" s="2" customFormat="1" ht="6.95" customHeight="1">
      <c r="A92" s="32"/>
      <c r="B92" s="33"/>
      <c r="C92" s="32"/>
      <c r="D92" s="32"/>
      <c r="E92" s="32"/>
      <c r="F92" s="32"/>
      <c r="G92" s="32"/>
      <c r="H92" s="32"/>
      <c r="I92" s="32"/>
      <c r="J92" s="32"/>
      <c r="K92" s="32"/>
      <c r="L92" s="42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31" s="2" customFormat="1" ht="15.2" customHeight="1">
      <c r="A93" s="32"/>
      <c r="B93" s="33"/>
      <c r="C93" s="27" t="s">
        <v>24</v>
      </c>
      <c r="D93" s="32"/>
      <c r="E93" s="32"/>
      <c r="F93" s="25" t="str">
        <f>E17</f>
        <v>Město Valašské Meziříčí</v>
      </c>
      <c r="G93" s="32"/>
      <c r="H93" s="32"/>
      <c r="I93" s="27" t="s">
        <v>30</v>
      </c>
      <c r="J93" s="30" t="str">
        <f>E23</f>
        <v>Ing.Pavel Čunek</v>
      </c>
      <c r="K93" s="32"/>
      <c r="L93" s="4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31" s="2" customFormat="1" ht="15.2" customHeight="1">
      <c r="A94" s="32"/>
      <c r="B94" s="33"/>
      <c r="C94" s="27" t="s">
        <v>28</v>
      </c>
      <c r="D94" s="32"/>
      <c r="E94" s="32"/>
      <c r="F94" s="25" t="str">
        <f>IF(E20="","",E20)</f>
        <v>Vyplň údaj</v>
      </c>
      <c r="G94" s="32"/>
      <c r="H94" s="32"/>
      <c r="I94" s="27" t="s">
        <v>33</v>
      </c>
      <c r="J94" s="30" t="str">
        <f>E26</f>
        <v>Fajfrová Irena</v>
      </c>
      <c r="K94" s="32"/>
      <c r="L94" s="42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31" s="2" customFormat="1" ht="10.35" customHeight="1">
      <c r="A95" s="32"/>
      <c r="B95" s="33"/>
      <c r="C95" s="32"/>
      <c r="D95" s="32"/>
      <c r="E95" s="32"/>
      <c r="F95" s="32"/>
      <c r="G95" s="32"/>
      <c r="H95" s="32"/>
      <c r="I95" s="32"/>
      <c r="J95" s="32"/>
      <c r="K95" s="32"/>
      <c r="L95" s="42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31" s="2" customFormat="1" ht="29.25" customHeight="1">
      <c r="A96" s="32"/>
      <c r="B96" s="33"/>
      <c r="C96" s="115" t="s">
        <v>133</v>
      </c>
      <c r="D96" s="107"/>
      <c r="E96" s="107"/>
      <c r="F96" s="107"/>
      <c r="G96" s="107"/>
      <c r="H96" s="107"/>
      <c r="I96" s="107"/>
      <c r="J96" s="116" t="s">
        <v>134</v>
      </c>
      <c r="K96" s="107"/>
      <c r="L96" s="42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</row>
    <row r="97" spans="1:47" s="2" customFormat="1" ht="10.35" customHeight="1">
      <c r="A97" s="32"/>
      <c r="B97" s="33"/>
      <c r="C97" s="32"/>
      <c r="D97" s="32"/>
      <c r="E97" s="32"/>
      <c r="F97" s="32"/>
      <c r="G97" s="32"/>
      <c r="H97" s="32"/>
      <c r="I97" s="32"/>
      <c r="J97" s="32"/>
      <c r="K97" s="32"/>
      <c r="L97" s="42"/>
      <c r="S97" s="32"/>
      <c r="T97" s="32"/>
      <c r="U97" s="32"/>
      <c r="V97" s="32"/>
      <c r="W97" s="32"/>
      <c r="X97" s="32"/>
      <c r="Y97" s="32"/>
      <c r="Z97" s="32"/>
      <c r="AA97" s="32"/>
      <c r="AB97" s="32"/>
      <c r="AC97" s="32"/>
      <c r="AD97" s="32"/>
      <c r="AE97" s="32"/>
    </row>
    <row r="98" spans="1:47" s="2" customFormat="1" ht="22.9" customHeight="1">
      <c r="A98" s="32"/>
      <c r="B98" s="33"/>
      <c r="C98" s="117" t="s">
        <v>135</v>
      </c>
      <c r="D98" s="32"/>
      <c r="E98" s="32"/>
      <c r="F98" s="32"/>
      <c r="G98" s="32"/>
      <c r="H98" s="32"/>
      <c r="I98" s="32"/>
      <c r="J98" s="71">
        <f>J126</f>
        <v>0</v>
      </c>
      <c r="K98" s="32"/>
      <c r="L98" s="42"/>
      <c r="S98" s="32"/>
      <c r="T98" s="32"/>
      <c r="U98" s="32"/>
      <c r="V98" s="32"/>
      <c r="W98" s="32"/>
      <c r="X98" s="32"/>
      <c r="Y98" s="32"/>
      <c r="Z98" s="32"/>
      <c r="AA98" s="32"/>
      <c r="AB98" s="32"/>
      <c r="AC98" s="32"/>
      <c r="AD98" s="32"/>
      <c r="AE98" s="32"/>
      <c r="AU98" s="17" t="s">
        <v>136</v>
      </c>
    </row>
    <row r="99" spans="1:47" s="9" customFormat="1" ht="24.95" customHeight="1">
      <c r="B99" s="118"/>
      <c r="D99" s="119" t="s">
        <v>137</v>
      </c>
      <c r="E99" s="120"/>
      <c r="F99" s="120"/>
      <c r="G99" s="120"/>
      <c r="H99" s="120"/>
      <c r="I99" s="120"/>
      <c r="J99" s="121">
        <f>J127</f>
        <v>0</v>
      </c>
      <c r="L99" s="118"/>
    </row>
    <row r="100" spans="1:47" s="10" customFormat="1" ht="19.899999999999999" customHeight="1">
      <c r="B100" s="122"/>
      <c r="D100" s="123" t="s">
        <v>138</v>
      </c>
      <c r="E100" s="124"/>
      <c r="F100" s="124"/>
      <c r="G100" s="124"/>
      <c r="H100" s="124"/>
      <c r="I100" s="124"/>
      <c r="J100" s="125">
        <f>J128</f>
        <v>0</v>
      </c>
      <c r="L100" s="122"/>
    </row>
    <row r="101" spans="1:47" s="10" customFormat="1" ht="19.899999999999999" customHeight="1">
      <c r="B101" s="122"/>
      <c r="D101" s="123" t="s">
        <v>606</v>
      </c>
      <c r="E101" s="124"/>
      <c r="F101" s="124"/>
      <c r="G101" s="124"/>
      <c r="H101" s="124"/>
      <c r="I101" s="124"/>
      <c r="J101" s="125">
        <f>J198</f>
        <v>0</v>
      </c>
      <c r="L101" s="122"/>
    </row>
    <row r="102" spans="1:47" s="10" customFormat="1" ht="19.899999999999999" customHeight="1">
      <c r="B102" s="122"/>
      <c r="D102" s="123" t="s">
        <v>139</v>
      </c>
      <c r="E102" s="124"/>
      <c r="F102" s="124"/>
      <c r="G102" s="124"/>
      <c r="H102" s="124"/>
      <c r="I102" s="124"/>
      <c r="J102" s="125">
        <f>J204</f>
        <v>0</v>
      </c>
      <c r="L102" s="122"/>
    </row>
    <row r="103" spans="1:47" s="10" customFormat="1" ht="19.899999999999999" customHeight="1">
      <c r="B103" s="122"/>
      <c r="D103" s="123" t="s">
        <v>450</v>
      </c>
      <c r="E103" s="124"/>
      <c r="F103" s="124"/>
      <c r="G103" s="124"/>
      <c r="H103" s="124"/>
      <c r="I103" s="124"/>
      <c r="J103" s="125">
        <f>J209</f>
        <v>0</v>
      </c>
      <c r="L103" s="122"/>
    </row>
    <row r="104" spans="1:47" s="10" customFormat="1" ht="19.899999999999999" customHeight="1">
      <c r="B104" s="122"/>
      <c r="D104" s="123" t="s">
        <v>143</v>
      </c>
      <c r="E104" s="124"/>
      <c r="F104" s="124"/>
      <c r="G104" s="124"/>
      <c r="H104" s="124"/>
      <c r="I104" s="124"/>
      <c r="J104" s="125">
        <f>J231</f>
        <v>0</v>
      </c>
      <c r="L104" s="122"/>
    </row>
    <row r="105" spans="1:47" s="2" customFormat="1" ht="21.75" customHeight="1">
      <c r="A105" s="32"/>
      <c r="B105" s="33"/>
      <c r="C105" s="32"/>
      <c r="D105" s="32"/>
      <c r="E105" s="32"/>
      <c r="F105" s="32"/>
      <c r="G105" s="32"/>
      <c r="H105" s="32"/>
      <c r="I105" s="32"/>
      <c r="J105" s="32"/>
      <c r="K105" s="32"/>
      <c r="L105" s="42"/>
      <c r="S105" s="32"/>
      <c r="T105" s="32"/>
      <c r="U105" s="32"/>
      <c r="V105" s="32"/>
      <c r="W105" s="32"/>
      <c r="X105" s="32"/>
      <c r="Y105" s="32"/>
      <c r="Z105" s="32"/>
      <c r="AA105" s="32"/>
      <c r="AB105" s="32"/>
      <c r="AC105" s="32"/>
      <c r="AD105" s="32"/>
      <c r="AE105" s="32"/>
    </row>
    <row r="106" spans="1:47" s="2" customFormat="1" ht="6.95" customHeight="1">
      <c r="A106" s="32"/>
      <c r="B106" s="47"/>
      <c r="C106" s="48"/>
      <c r="D106" s="48"/>
      <c r="E106" s="48"/>
      <c r="F106" s="48"/>
      <c r="G106" s="48"/>
      <c r="H106" s="48"/>
      <c r="I106" s="48"/>
      <c r="J106" s="48"/>
      <c r="K106" s="48"/>
      <c r="L106" s="42"/>
      <c r="S106" s="32"/>
      <c r="T106" s="32"/>
      <c r="U106" s="32"/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</row>
    <row r="110" spans="1:47" s="2" customFormat="1" ht="6.95" customHeight="1">
      <c r="A110" s="32"/>
      <c r="B110" s="49"/>
      <c r="C110" s="50"/>
      <c r="D110" s="50"/>
      <c r="E110" s="50"/>
      <c r="F110" s="50"/>
      <c r="G110" s="50"/>
      <c r="H110" s="50"/>
      <c r="I110" s="50"/>
      <c r="J110" s="50"/>
      <c r="K110" s="50"/>
      <c r="L110" s="42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</row>
    <row r="111" spans="1:47" s="2" customFormat="1" ht="24.95" customHeight="1">
      <c r="A111" s="32"/>
      <c r="B111" s="33"/>
      <c r="C111" s="21" t="s">
        <v>144</v>
      </c>
      <c r="D111" s="32"/>
      <c r="E111" s="32"/>
      <c r="F111" s="32"/>
      <c r="G111" s="32"/>
      <c r="H111" s="32"/>
      <c r="I111" s="32"/>
      <c r="J111" s="32"/>
      <c r="K111" s="32"/>
      <c r="L111" s="42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</row>
    <row r="112" spans="1:47" s="2" customFormat="1" ht="6.95" customHeight="1">
      <c r="A112" s="32"/>
      <c r="B112" s="33"/>
      <c r="C112" s="32"/>
      <c r="D112" s="32"/>
      <c r="E112" s="32"/>
      <c r="F112" s="32"/>
      <c r="G112" s="32"/>
      <c r="H112" s="32"/>
      <c r="I112" s="32"/>
      <c r="J112" s="32"/>
      <c r="K112" s="32"/>
      <c r="L112" s="42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pans="1:63" s="2" customFormat="1" ht="12" customHeight="1">
      <c r="A113" s="32"/>
      <c r="B113" s="33"/>
      <c r="C113" s="27" t="s">
        <v>16</v>
      </c>
      <c r="D113" s="32"/>
      <c r="E113" s="32"/>
      <c r="F113" s="32"/>
      <c r="G113" s="32"/>
      <c r="H113" s="32"/>
      <c r="I113" s="32"/>
      <c r="J113" s="32"/>
      <c r="K113" s="32"/>
      <c r="L113" s="42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pans="1:63" s="2" customFormat="1" ht="16.5" customHeight="1">
      <c r="A114" s="32"/>
      <c r="B114" s="33"/>
      <c r="C114" s="32"/>
      <c r="D114" s="32"/>
      <c r="E114" s="253" t="str">
        <f>E7</f>
        <v>Společný pás pro cyklisty a chodce ul. M.Alše - I.etapa</v>
      </c>
      <c r="F114" s="254"/>
      <c r="G114" s="254"/>
      <c r="H114" s="254"/>
      <c r="I114" s="32"/>
      <c r="J114" s="32"/>
      <c r="K114" s="32"/>
      <c r="L114" s="42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pans="1:63" s="1" customFormat="1" ht="12" customHeight="1">
      <c r="B115" s="20"/>
      <c r="C115" s="27" t="s">
        <v>122</v>
      </c>
      <c r="L115" s="20"/>
    </row>
    <row r="116" spans="1:63" s="2" customFormat="1" ht="16.5" customHeight="1">
      <c r="A116" s="32"/>
      <c r="B116" s="33"/>
      <c r="C116" s="32"/>
      <c r="D116" s="32"/>
      <c r="E116" s="253" t="s">
        <v>602</v>
      </c>
      <c r="F116" s="255"/>
      <c r="G116" s="255"/>
      <c r="H116" s="255"/>
      <c r="I116" s="32"/>
      <c r="J116" s="32"/>
      <c r="K116" s="32"/>
      <c r="L116" s="42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</row>
    <row r="117" spans="1:63" s="2" customFormat="1" ht="12" customHeight="1">
      <c r="A117" s="32"/>
      <c r="B117" s="33"/>
      <c r="C117" s="27" t="s">
        <v>128</v>
      </c>
      <c r="D117" s="32"/>
      <c r="E117" s="32"/>
      <c r="F117" s="32"/>
      <c r="G117" s="32"/>
      <c r="H117" s="32"/>
      <c r="I117" s="32"/>
      <c r="J117" s="32"/>
      <c r="K117" s="32"/>
      <c r="L117" s="42"/>
      <c r="S117" s="32"/>
      <c r="T117" s="32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</row>
    <row r="118" spans="1:63" s="2" customFormat="1" ht="16.5" customHeight="1">
      <c r="A118" s="32"/>
      <c r="B118" s="33"/>
      <c r="C118" s="32"/>
      <c r="D118" s="32"/>
      <c r="E118" s="210" t="str">
        <f>E11</f>
        <v>004 - SO 301 Dešťová kanalizace</v>
      </c>
      <c r="F118" s="255"/>
      <c r="G118" s="255"/>
      <c r="H118" s="255"/>
      <c r="I118" s="32"/>
      <c r="J118" s="32"/>
      <c r="K118" s="32"/>
      <c r="L118" s="42"/>
      <c r="S118" s="32"/>
      <c r="T118" s="32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</row>
    <row r="119" spans="1:63" s="2" customFormat="1" ht="6.95" customHeight="1">
      <c r="A119" s="32"/>
      <c r="B119" s="33"/>
      <c r="C119" s="32"/>
      <c r="D119" s="32"/>
      <c r="E119" s="32"/>
      <c r="F119" s="32"/>
      <c r="G119" s="32"/>
      <c r="H119" s="32"/>
      <c r="I119" s="32"/>
      <c r="J119" s="32"/>
      <c r="K119" s="32"/>
      <c r="L119" s="42"/>
      <c r="S119" s="32"/>
      <c r="T119" s="32"/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</row>
    <row r="120" spans="1:63" s="2" customFormat="1" ht="12" customHeight="1">
      <c r="A120" s="32"/>
      <c r="B120" s="33"/>
      <c r="C120" s="27" t="s">
        <v>20</v>
      </c>
      <c r="D120" s="32"/>
      <c r="E120" s="32"/>
      <c r="F120" s="25" t="str">
        <f>F14</f>
        <v>Valašské Meziříčí</v>
      </c>
      <c r="G120" s="32"/>
      <c r="H120" s="32"/>
      <c r="I120" s="27" t="s">
        <v>22</v>
      </c>
      <c r="J120" s="55" t="str">
        <f>IF(J14="","",J14)</f>
        <v>13. 9. 2021</v>
      </c>
      <c r="K120" s="32"/>
      <c r="L120" s="42"/>
      <c r="S120" s="32"/>
      <c r="T120" s="32"/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</row>
    <row r="121" spans="1:63" s="2" customFormat="1" ht="6.95" customHeight="1">
      <c r="A121" s="32"/>
      <c r="B121" s="33"/>
      <c r="C121" s="32"/>
      <c r="D121" s="32"/>
      <c r="E121" s="32"/>
      <c r="F121" s="32"/>
      <c r="G121" s="32"/>
      <c r="H121" s="32"/>
      <c r="I121" s="32"/>
      <c r="J121" s="32"/>
      <c r="K121" s="32"/>
      <c r="L121" s="42"/>
      <c r="S121" s="32"/>
      <c r="T121" s="32"/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</row>
    <row r="122" spans="1:63" s="2" customFormat="1" ht="15.2" customHeight="1">
      <c r="A122" s="32"/>
      <c r="B122" s="33"/>
      <c r="C122" s="27" t="s">
        <v>24</v>
      </c>
      <c r="D122" s="32"/>
      <c r="E122" s="32"/>
      <c r="F122" s="25" t="str">
        <f>E17</f>
        <v>Město Valašské Meziříčí</v>
      </c>
      <c r="G122" s="32"/>
      <c r="H122" s="32"/>
      <c r="I122" s="27" t="s">
        <v>30</v>
      </c>
      <c r="J122" s="30" t="str">
        <f>E23</f>
        <v>Ing.Pavel Čunek</v>
      </c>
      <c r="K122" s="32"/>
      <c r="L122" s="42"/>
      <c r="S122" s="32"/>
      <c r="T122" s="32"/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</row>
    <row r="123" spans="1:63" s="2" customFormat="1" ht="15.2" customHeight="1">
      <c r="A123" s="32"/>
      <c r="B123" s="33"/>
      <c r="C123" s="27" t="s">
        <v>28</v>
      </c>
      <c r="D123" s="32"/>
      <c r="E123" s="32"/>
      <c r="F123" s="25" t="str">
        <f>IF(E20="","",E20)</f>
        <v>Vyplň údaj</v>
      </c>
      <c r="G123" s="32"/>
      <c r="H123" s="32"/>
      <c r="I123" s="27" t="s">
        <v>33</v>
      </c>
      <c r="J123" s="30" t="str">
        <f>E26</f>
        <v>Fajfrová Irena</v>
      </c>
      <c r="K123" s="32"/>
      <c r="L123" s="42"/>
      <c r="S123" s="32"/>
      <c r="T123" s="32"/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</row>
    <row r="124" spans="1:63" s="2" customFormat="1" ht="10.35" customHeight="1">
      <c r="A124" s="32"/>
      <c r="B124" s="33"/>
      <c r="C124" s="32"/>
      <c r="D124" s="32"/>
      <c r="E124" s="32"/>
      <c r="F124" s="32"/>
      <c r="G124" s="32"/>
      <c r="H124" s="32"/>
      <c r="I124" s="32"/>
      <c r="J124" s="32"/>
      <c r="K124" s="32"/>
      <c r="L124" s="42"/>
      <c r="S124" s="32"/>
      <c r="T124" s="32"/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</row>
    <row r="125" spans="1:63" s="11" customFormat="1" ht="29.25" customHeight="1">
      <c r="A125" s="126"/>
      <c r="B125" s="127"/>
      <c r="C125" s="128" t="s">
        <v>145</v>
      </c>
      <c r="D125" s="129" t="s">
        <v>61</v>
      </c>
      <c r="E125" s="129" t="s">
        <v>57</v>
      </c>
      <c r="F125" s="129" t="s">
        <v>58</v>
      </c>
      <c r="G125" s="129" t="s">
        <v>146</v>
      </c>
      <c r="H125" s="129" t="s">
        <v>147</v>
      </c>
      <c r="I125" s="129" t="s">
        <v>148</v>
      </c>
      <c r="J125" s="129" t="s">
        <v>134</v>
      </c>
      <c r="K125" s="130" t="s">
        <v>149</v>
      </c>
      <c r="L125" s="131"/>
      <c r="M125" s="62" t="s">
        <v>1</v>
      </c>
      <c r="N125" s="63" t="s">
        <v>40</v>
      </c>
      <c r="O125" s="63" t="s">
        <v>150</v>
      </c>
      <c r="P125" s="63" t="s">
        <v>151</v>
      </c>
      <c r="Q125" s="63" t="s">
        <v>152</v>
      </c>
      <c r="R125" s="63" t="s">
        <v>153</v>
      </c>
      <c r="S125" s="63" t="s">
        <v>154</v>
      </c>
      <c r="T125" s="64" t="s">
        <v>155</v>
      </c>
      <c r="U125" s="126"/>
      <c r="V125" s="126"/>
      <c r="W125" s="126"/>
      <c r="X125" s="126"/>
      <c r="Y125" s="126"/>
      <c r="Z125" s="126"/>
      <c r="AA125" s="126"/>
      <c r="AB125" s="126"/>
      <c r="AC125" s="126"/>
      <c r="AD125" s="126"/>
      <c r="AE125" s="126"/>
    </row>
    <row r="126" spans="1:63" s="2" customFormat="1" ht="22.9" customHeight="1">
      <c r="A126" s="32"/>
      <c r="B126" s="33"/>
      <c r="C126" s="69" t="s">
        <v>156</v>
      </c>
      <c r="D126" s="32"/>
      <c r="E126" s="32"/>
      <c r="F126" s="32"/>
      <c r="G126" s="32"/>
      <c r="H126" s="32"/>
      <c r="I126" s="32"/>
      <c r="J126" s="132">
        <f>BK126</f>
        <v>0</v>
      </c>
      <c r="K126" s="32"/>
      <c r="L126" s="33"/>
      <c r="M126" s="65"/>
      <c r="N126" s="56"/>
      <c r="O126" s="66"/>
      <c r="P126" s="133">
        <f>P127</f>
        <v>0</v>
      </c>
      <c r="Q126" s="66"/>
      <c r="R126" s="133">
        <f>R127</f>
        <v>119.72019461000002</v>
      </c>
      <c r="S126" s="66"/>
      <c r="T126" s="134">
        <f>T127</f>
        <v>0</v>
      </c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  <c r="AT126" s="17" t="s">
        <v>75</v>
      </c>
      <c r="AU126" s="17" t="s">
        <v>136</v>
      </c>
      <c r="BK126" s="135">
        <f>BK127</f>
        <v>0</v>
      </c>
    </row>
    <row r="127" spans="1:63" s="12" customFormat="1" ht="25.9" customHeight="1">
      <c r="B127" s="136"/>
      <c r="D127" s="137" t="s">
        <v>75</v>
      </c>
      <c r="E127" s="138" t="s">
        <v>157</v>
      </c>
      <c r="F127" s="138" t="s">
        <v>158</v>
      </c>
      <c r="I127" s="139"/>
      <c r="J127" s="140">
        <f>BK127</f>
        <v>0</v>
      </c>
      <c r="L127" s="136"/>
      <c r="M127" s="141"/>
      <c r="N127" s="142"/>
      <c r="O127" s="142"/>
      <c r="P127" s="143">
        <f>P128+P198+P204+P209+P231</f>
        <v>0</v>
      </c>
      <c r="Q127" s="142"/>
      <c r="R127" s="143">
        <f>R128+R198+R204+R209+R231</f>
        <v>119.72019461000002</v>
      </c>
      <c r="S127" s="142"/>
      <c r="T127" s="144">
        <f>T128+T198+T204+T209+T231</f>
        <v>0</v>
      </c>
      <c r="AR127" s="137" t="s">
        <v>83</v>
      </c>
      <c r="AT127" s="145" t="s">
        <v>75</v>
      </c>
      <c r="AU127" s="145" t="s">
        <v>76</v>
      </c>
      <c r="AY127" s="137" t="s">
        <v>159</v>
      </c>
      <c r="BK127" s="146">
        <f>BK128+BK198+BK204+BK209+BK231</f>
        <v>0</v>
      </c>
    </row>
    <row r="128" spans="1:63" s="12" customFormat="1" ht="22.9" customHeight="1">
      <c r="B128" s="136"/>
      <c r="D128" s="137" t="s">
        <v>75</v>
      </c>
      <c r="E128" s="147" t="s">
        <v>83</v>
      </c>
      <c r="F128" s="147" t="s">
        <v>160</v>
      </c>
      <c r="I128" s="139"/>
      <c r="J128" s="148">
        <f>BK128</f>
        <v>0</v>
      </c>
      <c r="L128" s="136"/>
      <c r="M128" s="141"/>
      <c r="N128" s="142"/>
      <c r="O128" s="142"/>
      <c r="P128" s="143">
        <f>SUM(P129:P197)</f>
        <v>0</v>
      </c>
      <c r="Q128" s="142"/>
      <c r="R128" s="143">
        <f>SUM(R129:R197)</f>
        <v>31.230805200000002</v>
      </c>
      <c r="S128" s="142"/>
      <c r="T128" s="144">
        <f>SUM(T129:T197)</f>
        <v>0</v>
      </c>
      <c r="AR128" s="137" t="s">
        <v>83</v>
      </c>
      <c r="AT128" s="145" t="s">
        <v>75</v>
      </c>
      <c r="AU128" s="145" t="s">
        <v>83</v>
      </c>
      <c r="AY128" s="137" t="s">
        <v>159</v>
      </c>
      <c r="BK128" s="146">
        <f>SUM(BK129:BK197)</f>
        <v>0</v>
      </c>
    </row>
    <row r="129" spans="1:65" s="2" customFormat="1" ht="24.2" customHeight="1">
      <c r="A129" s="32"/>
      <c r="B129" s="149"/>
      <c r="C129" s="150" t="s">
        <v>83</v>
      </c>
      <c r="D129" s="150" t="s">
        <v>161</v>
      </c>
      <c r="E129" s="151" t="s">
        <v>843</v>
      </c>
      <c r="F129" s="152" t="s">
        <v>844</v>
      </c>
      <c r="G129" s="153" t="s">
        <v>164</v>
      </c>
      <c r="H129" s="154">
        <v>90</v>
      </c>
      <c r="I129" s="155"/>
      <c r="J129" s="156">
        <f>ROUND(I129*H129,2)</f>
        <v>0</v>
      </c>
      <c r="K129" s="152" t="s">
        <v>165</v>
      </c>
      <c r="L129" s="33"/>
      <c r="M129" s="157" t="s">
        <v>1</v>
      </c>
      <c r="N129" s="158" t="s">
        <v>41</v>
      </c>
      <c r="O129" s="58"/>
      <c r="P129" s="159">
        <f>O129*H129</f>
        <v>0</v>
      </c>
      <c r="Q129" s="159">
        <v>0</v>
      </c>
      <c r="R129" s="159">
        <f>Q129*H129</f>
        <v>0</v>
      </c>
      <c r="S129" s="159">
        <v>0</v>
      </c>
      <c r="T129" s="160">
        <f>S129*H129</f>
        <v>0</v>
      </c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  <c r="AR129" s="161" t="s">
        <v>166</v>
      </c>
      <c r="AT129" s="161" t="s">
        <v>161</v>
      </c>
      <c r="AU129" s="161" t="s">
        <v>85</v>
      </c>
      <c r="AY129" s="17" t="s">
        <v>159</v>
      </c>
      <c r="BE129" s="162">
        <f>IF(N129="základní",J129,0)</f>
        <v>0</v>
      </c>
      <c r="BF129" s="162">
        <f>IF(N129="snížená",J129,0)</f>
        <v>0</v>
      </c>
      <c r="BG129" s="162">
        <f>IF(N129="zákl. přenesená",J129,0)</f>
        <v>0</v>
      </c>
      <c r="BH129" s="162">
        <f>IF(N129="sníž. přenesená",J129,0)</f>
        <v>0</v>
      </c>
      <c r="BI129" s="162">
        <f>IF(N129="nulová",J129,0)</f>
        <v>0</v>
      </c>
      <c r="BJ129" s="17" t="s">
        <v>83</v>
      </c>
      <c r="BK129" s="162">
        <f>ROUND(I129*H129,2)</f>
        <v>0</v>
      </c>
      <c r="BL129" s="17" t="s">
        <v>166</v>
      </c>
      <c r="BM129" s="161" t="s">
        <v>845</v>
      </c>
    </row>
    <row r="130" spans="1:65" s="13" customFormat="1" ht="11.25">
      <c r="B130" s="163"/>
      <c r="D130" s="164" t="s">
        <v>171</v>
      </c>
      <c r="E130" s="165" t="s">
        <v>1</v>
      </c>
      <c r="F130" s="166" t="s">
        <v>835</v>
      </c>
      <c r="H130" s="167">
        <v>90</v>
      </c>
      <c r="I130" s="168"/>
      <c r="L130" s="163"/>
      <c r="M130" s="169"/>
      <c r="N130" s="170"/>
      <c r="O130" s="170"/>
      <c r="P130" s="170"/>
      <c r="Q130" s="170"/>
      <c r="R130" s="170"/>
      <c r="S130" s="170"/>
      <c r="T130" s="171"/>
      <c r="AT130" s="165" t="s">
        <v>171</v>
      </c>
      <c r="AU130" s="165" t="s">
        <v>85</v>
      </c>
      <c r="AV130" s="13" t="s">
        <v>85</v>
      </c>
      <c r="AW130" s="13" t="s">
        <v>32</v>
      </c>
      <c r="AX130" s="13" t="s">
        <v>83</v>
      </c>
      <c r="AY130" s="165" t="s">
        <v>159</v>
      </c>
    </row>
    <row r="131" spans="1:65" s="2" customFormat="1" ht="33" customHeight="1">
      <c r="A131" s="32"/>
      <c r="B131" s="149"/>
      <c r="C131" s="150" t="s">
        <v>85</v>
      </c>
      <c r="D131" s="150" t="s">
        <v>161</v>
      </c>
      <c r="E131" s="151" t="s">
        <v>846</v>
      </c>
      <c r="F131" s="152" t="s">
        <v>847</v>
      </c>
      <c r="G131" s="153" t="s">
        <v>194</v>
      </c>
      <c r="H131" s="154">
        <v>226.8</v>
      </c>
      <c r="I131" s="155"/>
      <c r="J131" s="156">
        <f>ROUND(I131*H131,2)</f>
        <v>0</v>
      </c>
      <c r="K131" s="152" t="s">
        <v>165</v>
      </c>
      <c r="L131" s="33"/>
      <c r="M131" s="157" t="s">
        <v>1</v>
      </c>
      <c r="N131" s="158" t="s">
        <v>41</v>
      </c>
      <c r="O131" s="58"/>
      <c r="P131" s="159">
        <f>O131*H131</f>
        <v>0</v>
      </c>
      <c r="Q131" s="159">
        <v>0</v>
      </c>
      <c r="R131" s="159">
        <f>Q131*H131</f>
        <v>0</v>
      </c>
      <c r="S131" s="159">
        <v>0</v>
      </c>
      <c r="T131" s="160">
        <f>S131*H131</f>
        <v>0</v>
      </c>
      <c r="U131" s="32"/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  <c r="AR131" s="161" t="s">
        <v>166</v>
      </c>
      <c r="AT131" s="161" t="s">
        <v>161</v>
      </c>
      <c r="AU131" s="161" t="s">
        <v>85</v>
      </c>
      <c r="AY131" s="17" t="s">
        <v>159</v>
      </c>
      <c r="BE131" s="162">
        <f>IF(N131="základní",J131,0)</f>
        <v>0</v>
      </c>
      <c r="BF131" s="162">
        <f>IF(N131="snížená",J131,0)</f>
        <v>0</v>
      </c>
      <c r="BG131" s="162">
        <f>IF(N131="zákl. přenesená",J131,0)</f>
        <v>0</v>
      </c>
      <c r="BH131" s="162">
        <f>IF(N131="sníž. přenesená",J131,0)</f>
        <v>0</v>
      </c>
      <c r="BI131" s="162">
        <f>IF(N131="nulová",J131,0)</f>
        <v>0</v>
      </c>
      <c r="BJ131" s="17" t="s">
        <v>83</v>
      </c>
      <c r="BK131" s="162">
        <f>ROUND(I131*H131,2)</f>
        <v>0</v>
      </c>
      <c r="BL131" s="17" t="s">
        <v>166</v>
      </c>
      <c r="BM131" s="161" t="s">
        <v>848</v>
      </c>
    </row>
    <row r="132" spans="1:65" s="14" customFormat="1" ht="11.25">
      <c r="B132" s="172"/>
      <c r="D132" s="164" t="s">
        <v>171</v>
      </c>
      <c r="E132" s="173" t="s">
        <v>1</v>
      </c>
      <c r="F132" s="174" t="s">
        <v>849</v>
      </c>
      <c r="H132" s="173" t="s">
        <v>1</v>
      </c>
      <c r="I132" s="175"/>
      <c r="L132" s="172"/>
      <c r="M132" s="176"/>
      <c r="N132" s="177"/>
      <c r="O132" s="177"/>
      <c r="P132" s="177"/>
      <c r="Q132" s="177"/>
      <c r="R132" s="177"/>
      <c r="S132" s="177"/>
      <c r="T132" s="178"/>
      <c r="AT132" s="173" t="s">
        <v>171</v>
      </c>
      <c r="AU132" s="173" t="s">
        <v>85</v>
      </c>
      <c r="AV132" s="14" t="s">
        <v>83</v>
      </c>
      <c r="AW132" s="14" t="s">
        <v>32</v>
      </c>
      <c r="AX132" s="14" t="s">
        <v>76</v>
      </c>
      <c r="AY132" s="173" t="s">
        <v>159</v>
      </c>
    </row>
    <row r="133" spans="1:65" s="13" customFormat="1" ht="11.25">
      <c r="B133" s="163"/>
      <c r="D133" s="164" t="s">
        <v>171</v>
      </c>
      <c r="E133" s="165" t="s">
        <v>114</v>
      </c>
      <c r="F133" s="166" t="s">
        <v>850</v>
      </c>
      <c r="H133" s="167">
        <v>226.8</v>
      </c>
      <c r="I133" s="168"/>
      <c r="L133" s="163"/>
      <c r="M133" s="169"/>
      <c r="N133" s="170"/>
      <c r="O133" s="170"/>
      <c r="P133" s="170"/>
      <c r="Q133" s="170"/>
      <c r="R133" s="170"/>
      <c r="S133" s="170"/>
      <c r="T133" s="171"/>
      <c r="AT133" s="165" t="s">
        <v>171</v>
      </c>
      <c r="AU133" s="165" t="s">
        <v>85</v>
      </c>
      <c r="AV133" s="13" t="s">
        <v>85</v>
      </c>
      <c r="AW133" s="13" t="s">
        <v>32</v>
      </c>
      <c r="AX133" s="13" t="s">
        <v>83</v>
      </c>
      <c r="AY133" s="165" t="s">
        <v>159</v>
      </c>
    </row>
    <row r="134" spans="1:65" s="2" customFormat="1" ht="33" customHeight="1">
      <c r="A134" s="32"/>
      <c r="B134" s="149"/>
      <c r="C134" s="150" t="s">
        <v>173</v>
      </c>
      <c r="D134" s="150" t="s">
        <v>161</v>
      </c>
      <c r="E134" s="151" t="s">
        <v>458</v>
      </c>
      <c r="F134" s="152" t="s">
        <v>459</v>
      </c>
      <c r="G134" s="153" t="s">
        <v>194</v>
      </c>
      <c r="H134" s="154">
        <v>29.02</v>
      </c>
      <c r="I134" s="155"/>
      <c r="J134" s="156">
        <f>ROUND(I134*H134,2)</f>
        <v>0</v>
      </c>
      <c r="K134" s="152" t="s">
        <v>165</v>
      </c>
      <c r="L134" s="33"/>
      <c r="M134" s="157" t="s">
        <v>1</v>
      </c>
      <c r="N134" s="158" t="s">
        <v>41</v>
      </c>
      <c r="O134" s="58"/>
      <c r="P134" s="159">
        <f>O134*H134</f>
        <v>0</v>
      </c>
      <c r="Q134" s="159">
        <v>0</v>
      </c>
      <c r="R134" s="159">
        <f>Q134*H134</f>
        <v>0</v>
      </c>
      <c r="S134" s="159">
        <v>0</v>
      </c>
      <c r="T134" s="160">
        <f>S134*H134</f>
        <v>0</v>
      </c>
      <c r="U134" s="32"/>
      <c r="V134" s="32"/>
      <c r="W134" s="32"/>
      <c r="X134" s="32"/>
      <c r="Y134" s="32"/>
      <c r="Z134" s="32"/>
      <c r="AA134" s="32"/>
      <c r="AB134" s="32"/>
      <c r="AC134" s="32"/>
      <c r="AD134" s="32"/>
      <c r="AE134" s="32"/>
      <c r="AR134" s="161" t="s">
        <v>166</v>
      </c>
      <c r="AT134" s="161" t="s">
        <v>161</v>
      </c>
      <c r="AU134" s="161" t="s">
        <v>85</v>
      </c>
      <c r="AY134" s="17" t="s">
        <v>159</v>
      </c>
      <c r="BE134" s="162">
        <f>IF(N134="základní",J134,0)</f>
        <v>0</v>
      </c>
      <c r="BF134" s="162">
        <f>IF(N134="snížená",J134,0)</f>
        <v>0</v>
      </c>
      <c r="BG134" s="162">
        <f>IF(N134="zákl. přenesená",J134,0)</f>
        <v>0</v>
      </c>
      <c r="BH134" s="162">
        <f>IF(N134="sníž. přenesená",J134,0)</f>
        <v>0</v>
      </c>
      <c r="BI134" s="162">
        <f>IF(N134="nulová",J134,0)</f>
        <v>0</v>
      </c>
      <c r="BJ134" s="17" t="s">
        <v>83</v>
      </c>
      <c r="BK134" s="162">
        <f>ROUND(I134*H134,2)</f>
        <v>0</v>
      </c>
      <c r="BL134" s="17" t="s">
        <v>166</v>
      </c>
      <c r="BM134" s="161" t="s">
        <v>851</v>
      </c>
    </row>
    <row r="135" spans="1:65" s="14" customFormat="1" ht="11.25">
      <c r="B135" s="172"/>
      <c r="D135" s="164" t="s">
        <v>171</v>
      </c>
      <c r="E135" s="173" t="s">
        <v>1</v>
      </c>
      <c r="F135" s="174" t="s">
        <v>852</v>
      </c>
      <c r="H135" s="173" t="s">
        <v>1</v>
      </c>
      <c r="I135" s="175"/>
      <c r="L135" s="172"/>
      <c r="M135" s="176"/>
      <c r="N135" s="177"/>
      <c r="O135" s="177"/>
      <c r="P135" s="177"/>
      <c r="Q135" s="177"/>
      <c r="R135" s="177"/>
      <c r="S135" s="177"/>
      <c r="T135" s="178"/>
      <c r="AT135" s="173" t="s">
        <v>171</v>
      </c>
      <c r="AU135" s="173" t="s">
        <v>85</v>
      </c>
      <c r="AV135" s="14" t="s">
        <v>83</v>
      </c>
      <c r="AW135" s="14" t="s">
        <v>32</v>
      </c>
      <c r="AX135" s="14" t="s">
        <v>76</v>
      </c>
      <c r="AY135" s="173" t="s">
        <v>159</v>
      </c>
    </row>
    <row r="136" spans="1:65" s="13" customFormat="1" ht="11.25">
      <c r="B136" s="163"/>
      <c r="D136" s="164" t="s">
        <v>171</v>
      </c>
      <c r="E136" s="165" t="s">
        <v>1</v>
      </c>
      <c r="F136" s="166" t="s">
        <v>853</v>
      </c>
      <c r="H136" s="167">
        <v>26.62</v>
      </c>
      <c r="I136" s="168"/>
      <c r="L136" s="163"/>
      <c r="M136" s="169"/>
      <c r="N136" s="170"/>
      <c r="O136" s="170"/>
      <c r="P136" s="170"/>
      <c r="Q136" s="170"/>
      <c r="R136" s="170"/>
      <c r="S136" s="170"/>
      <c r="T136" s="171"/>
      <c r="AT136" s="165" t="s">
        <v>171</v>
      </c>
      <c r="AU136" s="165" t="s">
        <v>85</v>
      </c>
      <c r="AV136" s="13" t="s">
        <v>85</v>
      </c>
      <c r="AW136" s="13" t="s">
        <v>32</v>
      </c>
      <c r="AX136" s="13" t="s">
        <v>76</v>
      </c>
      <c r="AY136" s="165" t="s">
        <v>159</v>
      </c>
    </row>
    <row r="137" spans="1:65" s="13" customFormat="1" ht="11.25">
      <c r="B137" s="163"/>
      <c r="D137" s="164" t="s">
        <v>171</v>
      </c>
      <c r="E137" s="165" t="s">
        <v>1</v>
      </c>
      <c r="F137" s="166" t="s">
        <v>854</v>
      </c>
      <c r="H137" s="167">
        <v>2.4</v>
      </c>
      <c r="I137" s="168"/>
      <c r="L137" s="163"/>
      <c r="M137" s="169"/>
      <c r="N137" s="170"/>
      <c r="O137" s="170"/>
      <c r="P137" s="170"/>
      <c r="Q137" s="170"/>
      <c r="R137" s="170"/>
      <c r="S137" s="170"/>
      <c r="T137" s="171"/>
      <c r="AT137" s="165" t="s">
        <v>171</v>
      </c>
      <c r="AU137" s="165" t="s">
        <v>85</v>
      </c>
      <c r="AV137" s="13" t="s">
        <v>85</v>
      </c>
      <c r="AW137" s="13" t="s">
        <v>32</v>
      </c>
      <c r="AX137" s="13" t="s">
        <v>76</v>
      </c>
      <c r="AY137" s="165" t="s">
        <v>159</v>
      </c>
    </row>
    <row r="138" spans="1:65" s="15" customFormat="1" ht="11.25">
      <c r="B138" s="179"/>
      <c r="D138" s="164" t="s">
        <v>171</v>
      </c>
      <c r="E138" s="180" t="s">
        <v>126</v>
      </c>
      <c r="F138" s="181" t="s">
        <v>210</v>
      </c>
      <c r="H138" s="182">
        <v>29.02</v>
      </c>
      <c r="I138" s="183"/>
      <c r="L138" s="179"/>
      <c r="M138" s="184"/>
      <c r="N138" s="185"/>
      <c r="O138" s="185"/>
      <c r="P138" s="185"/>
      <c r="Q138" s="185"/>
      <c r="R138" s="185"/>
      <c r="S138" s="185"/>
      <c r="T138" s="186"/>
      <c r="AT138" s="180" t="s">
        <v>171</v>
      </c>
      <c r="AU138" s="180" t="s">
        <v>85</v>
      </c>
      <c r="AV138" s="15" t="s">
        <v>166</v>
      </c>
      <c r="AW138" s="15" t="s">
        <v>32</v>
      </c>
      <c r="AX138" s="15" t="s">
        <v>83</v>
      </c>
      <c r="AY138" s="180" t="s">
        <v>159</v>
      </c>
    </row>
    <row r="139" spans="1:65" s="2" customFormat="1" ht="24.2" customHeight="1">
      <c r="A139" s="32"/>
      <c r="B139" s="149"/>
      <c r="C139" s="150" t="s">
        <v>166</v>
      </c>
      <c r="D139" s="150" t="s">
        <v>161</v>
      </c>
      <c r="E139" s="151" t="s">
        <v>464</v>
      </c>
      <c r="F139" s="152" t="s">
        <v>465</v>
      </c>
      <c r="G139" s="153" t="s">
        <v>194</v>
      </c>
      <c r="H139" s="154">
        <v>20.79</v>
      </c>
      <c r="I139" s="155"/>
      <c r="J139" s="156">
        <f>ROUND(I139*H139,2)</f>
        <v>0</v>
      </c>
      <c r="K139" s="152" t="s">
        <v>165</v>
      </c>
      <c r="L139" s="33"/>
      <c r="M139" s="157" t="s">
        <v>1</v>
      </c>
      <c r="N139" s="158" t="s">
        <v>41</v>
      </c>
      <c r="O139" s="58"/>
      <c r="P139" s="159">
        <f>O139*H139</f>
        <v>0</v>
      </c>
      <c r="Q139" s="159">
        <v>0</v>
      </c>
      <c r="R139" s="159">
        <f>Q139*H139</f>
        <v>0</v>
      </c>
      <c r="S139" s="159">
        <v>0</v>
      </c>
      <c r="T139" s="160">
        <f>S139*H139</f>
        <v>0</v>
      </c>
      <c r="U139" s="32"/>
      <c r="V139" s="32"/>
      <c r="W139" s="32"/>
      <c r="X139" s="32"/>
      <c r="Y139" s="32"/>
      <c r="Z139" s="32"/>
      <c r="AA139" s="32"/>
      <c r="AB139" s="32"/>
      <c r="AC139" s="32"/>
      <c r="AD139" s="32"/>
      <c r="AE139" s="32"/>
      <c r="AR139" s="161" t="s">
        <v>166</v>
      </c>
      <c r="AT139" s="161" t="s">
        <v>161</v>
      </c>
      <c r="AU139" s="161" t="s">
        <v>85</v>
      </c>
      <c r="AY139" s="17" t="s">
        <v>159</v>
      </c>
      <c r="BE139" s="162">
        <f>IF(N139="základní",J139,0)</f>
        <v>0</v>
      </c>
      <c r="BF139" s="162">
        <f>IF(N139="snížená",J139,0)</f>
        <v>0</v>
      </c>
      <c r="BG139" s="162">
        <f>IF(N139="zákl. přenesená",J139,0)</f>
        <v>0</v>
      </c>
      <c r="BH139" s="162">
        <f>IF(N139="sníž. přenesená",J139,0)</f>
        <v>0</v>
      </c>
      <c r="BI139" s="162">
        <f>IF(N139="nulová",J139,0)</f>
        <v>0</v>
      </c>
      <c r="BJ139" s="17" t="s">
        <v>83</v>
      </c>
      <c r="BK139" s="162">
        <f>ROUND(I139*H139,2)</f>
        <v>0</v>
      </c>
      <c r="BL139" s="17" t="s">
        <v>166</v>
      </c>
      <c r="BM139" s="161" t="s">
        <v>855</v>
      </c>
    </row>
    <row r="140" spans="1:65" s="14" customFormat="1" ht="11.25">
      <c r="B140" s="172"/>
      <c r="D140" s="164" t="s">
        <v>171</v>
      </c>
      <c r="E140" s="173" t="s">
        <v>1</v>
      </c>
      <c r="F140" s="174" t="s">
        <v>856</v>
      </c>
      <c r="H140" s="173" t="s">
        <v>1</v>
      </c>
      <c r="I140" s="175"/>
      <c r="L140" s="172"/>
      <c r="M140" s="176"/>
      <c r="N140" s="177"/>
      <c r="O140" s="177"/>
      <c r="P140" s="177"/>
      <c r="Q140" s="177"/>
      <c r="R140" s="177"/>
      <c r="S140" s="177"/>
      <c r="T140" s="178"/>
      <c r="AT140" s="173" t="s">
        <v>171</v>
      </c>
      <c r="AU140" s="173" t="s">
        <v>85</v>
      </c>
      <c r="AV140" s="14" t="s">
        <v>83</v>
      </c>
      <c r="AW140" s="14" t="s">
        <v>32</v>
      </c>
      <c r="AX140" s="14" t="s">
        <v>76</v>
      </c>
      <c r="AY140" s="173" t="s">
        <v>159</v>
      </c>
    </row>
    <row r="141" spans="1:65" s="13" customFormat="1" ht="11.25">
      <c r="B141" s="163"/>
      <c r="D141" s="164" t="s">
        <v>171</v>
      </c>
      <c r="E141" s="165" t="s">
        <v>857</v>
      </c>
      <c r="F141" s="166" t="s">
        <v>858</v>
      </c>
      <c r="H141" s="167">
        <v>18.202000000000002</v>
      </c>
      <c r="I141" s="168"/>
      <c r="L141" s="163"/>
      <c r="M141" s="169"/>
      <c r="N141" s="170"/>
      <c r="O141" s="170"/>
      <c r="P141" s="170"/>
      <c r="Q141" s="170"/>
      <c r="R141" s="170"/>
      <c r="S141" s="170"/>
      <c r="T141" s="171"/>
      <c r="AT141" s="165" t="s">
        <v>171</v>
      </c>
      <c r="AU141" s="165" t="s">
        <v>85</v>
      </c>
      <c r="AV141" s="13" t="s">
        <v>85</v>
      </c>
      <c r="AW141" s="13" t="s">
        <v>32</v>
      </c>
      <c r="AX141" s="13" t="s">
        <v>76</v>
      </c>
      <c r="AY141" s="165" t="s">
        <v>159</v>
      </c>
    </row>
    <row r="142" spans="1:65" s="13" customFormat="1" ht="11.25">
      <c r="B142" s="163"/>
      <c r="D142" s="164" t="s">
        <v>171</v>
      </c>
      <c r="E142" s="165" t="s">
        <v>1</v>
      </c>
      <c r="F142" s="166" t="s">
        <v>859</v>
      </c>
      <c r="H142" s="167">
        <v>2.5880000000000001</v>
      </c>
      <c r="I142" s="168"/>
      <c r="L142" s="163"/>
      <c r="M142" s="169"/>
      <c r="N142" s="170"/>
      <c r="O142" s="170"/>
      <c r="P142" s="170"/>
      <c r="Q142" s="170"/>
      <c r="R142" s="170"/>
      <c r="S142" s="170"/>
      <c r="T142" s="171"/>
      <c r="AT142" s="165" t="s">
        <v>171</v>
      </c>
      <c r="AU142" s="165" t="s">
        <v>85</v>
      </c>
      <c r="AV142" s="13" t="s">
        <v>85</v>
      </c>
      <c r="AW142" s="13" t="s">
        <v>32</v>
      </c>
      <c r="AX142" s="13" t="s">
        <v>76</v>
      </c>
      <c r="AY142" s="165" t="s">
        <v>159</v>
      </c>
    </row>
    <row r="143" spans="1:65" s="15" customFormat="1" ht="11.25">
      <c r="B143" s="179"/>
      <c r="D143" s="164" t="s">
        <v>171</v>
      </c>
      <c r="E143" s="180" t="s">
        <v>445</v>
      </c>
      <c r="F143" s="181" t="s">
        <v>210</v>
      </c>
      <c r="H143" s="182">
        <v>20.79</v>
      </c>
      <c r="I143" s="183"/>
      <c r="L143" s="179"/>
      <c r="M143" s="184"/>
      <c r="N143" s="185"/>
      <c r="O143" s="185"/>
      <c r="P143" s="185"/>
      <c r="Q143" s="185"/>
      <c r="R143" s="185"/>
      <c r="S143" s="185"/>
      <c r="T143" s="186"/>
      <c r="AT143" s="180" t="s">
        <v>171</v>
      </c>
      <c r="AU143" s="180" t="s">
        <v>85</v>
      </c>
      <c r="AV143" s="15" t="s">
        <v>166</v>
      </c>
      <c r="AW143" s="15" t="s">
        <v>32</v>
      </c>
      <c r="AX143" s="15" t="s">
        <v>83</v>
      </c>
      <c r="AY143" s="180" t="s">
        <v>159</v>
      </c>
    </row>
    <row r="144" spans="1:65" s="2" customFormat="1" ht="21.75" customHeight="1">
      <c r="A144" s="32"/>
      <c r="B144" s="149"/>
      <c r="C144" s="150" t="s">
        <v>182</v>
      </c>
      <c r="D144" s="150" t="s">
        <v>161</v>
      </c>
      <c r="E144" s="151" t="s">
        <v>470</v>
      </c>
      <c r="F144" s="152" t="s">
        <v>471</v>
      </c>
      <c r="G144" s="153" t="s">
        <v>164</v>
      </c>
      <c r="H144" s="154">
        <v>37.235999999999997</v>
      </c>
      <c r="I144" s="155"/>
      <c r="J144" s="156">
        <f>ROUND(I144*H144,2)</f>
        <v>0</v>
      </c>
      <c r="K144" s="152" t="s">
        <v>165</v>
      </c>
      <c r="L144" s="33"/>
      <c r="M144" s="157" t="s">
        <v>1</v>
      </c>
      <c r="N144" s="158" t="s">
        <v>41</v>
      </c>
      <c r="O144" s="58"/>
      <c r="P144" s="159">
        <f>O144*H144</f>
        <v>0</v>
      </c>
      <c r="Q144" s="159">
        <v>6.9999999999999999E-4</v>
      </c>
      <c r="R144" s="159">
        <f>Q144*H144</f>
        <v>2.6065199999999997E-2</v>
      </c>
      <c r="S144" s="159">
        <v>0</v>
      </c>
      <c r="T144" s="160">
        <f>S144*H144</f>
        <v>0</v>
      </c>
      <c r="U144" s="32"/>
      <c r="V144" s="32"/>
      <c r="W144" s="32"/>
      <c r="X144" s="32"/>
      <c r="Y144" s="32"/>
      <c r="Z144" s="32"/>
      <c r="AA144" s="32"/>
      <c r="AB144" s="32"/>
      <c r="AC144" s="32"/>
      <c r="AD144" s="32"/>
      <c r="AE144" s="32"/>
      <c r="AR144" s="161" t="s">
        <v>166</v>
      </c>
      <c r="AT144" s="161" t="s">
        <v>161</v>
      </c>
      <c r="AU144" s="161" t="s">
        <v>85</v>
      </c>
      <c r="AY144" s="17" t="s">
        <v>159</v>
      </c>
      <c r="BE144" s="162">
        <f>IF(N144="základní",J144,0)</f>
        <v>0</v>
      </c>
      <c r="BF144" s="162">
        <f>IF(N144="snížená",J144,0)</f>
        <v>0</v>
      </c>
      <c r="BG144" s="162">
        <f>IF(N144="zákl. přenesená",J144,0)</f>
        <v>0</v>
      </c>
      <c r="BH144" s="162">
        <f>IF(N144="sníž. přenesená",J144,0)</f>
        <v>0</v>
      </c>
      <c r="BI144" s="162">
        <f>IF(N144="nulová",J144,0)</f>
        <v>0</v>
      </c>
      <c r="BJ144" s="17" t="s">
        <v>83</v>
      </c>
      <c r="BK144" s="162">
        <f>ROUND(I144*H144,2)</f>
        <v>0</v>
      </c>
      <c r="BL144" s="17" t="s">
        <v>166</v>
      </c>
      <c r="BM144" s="161" t="s">
        <v>860</v>
      </c>
    </row>
    <row r="145" spans="1:65" s="14" customFormat="1" ht="11.25">
      <c r="B145" s="172"/>
      <c r="D145" s="164" t="s">
        <v>171</v>
      </c>
      <c r="E145" s="173" t="s">
        <v>1</v>
      </c>
      <c r="F145" s="174" t="s">
        <v>856</v>
      </c>
      <c r="H145" s="173" t="s">
        <v>1</v>
      </c>
      <c r="I145" s="175"/>
      <c r="L145" s="172"/>
      <c r="M145" s="176"/>
      <c r="N145" s="177"/>
      <c r="O145" s="177"/>
      <c r="P145" s="177"/>
      <c r="Q145" s="177"/>
      <c r="R145" s="177"/>
      <c r="S145" s="177"/>
      <c r="T145" s="178"/>
      <c r="AT145" s="173" t="s">
        <v>171</v>
      </c>
      <c r="AU145" s="173" t="s">
        <v>85</v>
      </c>
      <c r="AV145" s="14" t="s">
        <v>83</v>
      </c>
      <c r="AW145" s="14" t="s">
        <v>32</v>
      </c>
      <c r="AX145" s="14" t="s">
        <v>76</v>
      </c>
      <c r="AY145" s="173" t="s">
        <v>159</v>
      </c>
    </row>
    <row r="146" spans="1:65" s="13" customFormat="1" ht="11.25">
      <c r="B146" s="163"/>
      <c r="D146" s="164" t="s">
        <v>171</v>
      </c>
      <c r="E146" s="165" t="s">
        <v>1</v>
      </c>
      <c r="F146" s="166" t="s">
        <v>861</v>
      </c>
      <c r="H146" s="167">
        <v>30.335999999999999</v>
      </c>
      <c r="I146" s="168"/>
      <c r="L146" s="163"/>
      <c r="M146" s="169"/>
      <c r="N146" s="170"/>
      <c r="O146" s="170"/>
      <c r="P146" s="170"/>
      <c r="Q146" s="170"/>
      <c r="R146" s="170"/>
      <c r="S146" s="170"/>
      <c r="T146" s="171"/>
      <c r="AT146" s="165" t="s">
        <v>171</v>
      </c>
      <c r="AU146" s="165" t="s">
        <v>85</v>
      </c>
      <c r="AV146" s="13" t="s">
        <v>85</v>
      </c>
      <c r="AW146" s="13" t="s">
        <v>32</v>
      </c>
      <c r="AX146" s="13" t="s">
        <v>76</v>
      </c>
      <c r="AY146" s="165" t="s">
        <v>159</v>
      </c>
    </row>
    <row r="147" spans="1:65" s="13" customFormat="1" ht="11.25">
      <c r="B147" s="163"/>
      <c r="D147" s="164" t="s">
        <v>171</v>
      </c>
      <c r="E147" s="165" t="s">
        <v>1</v>
      </c>
      <c r="F147" s="166" t="s">
        <v>862</v>
      </c>
      <c r="H147" s="167">
        <v>6.9</v>
      </c>
      <c r="I147" s="168"/>
      <c r="L147" s="163"/>
      <c r="M147" s="169"/>
      <c r="N147" s="170"/>
      <c r="O147" s="170"/>
      <c r="P147" s="170"/>
      <c r="Q147" s="170"/>
      <c r="R147" s="170"/>
      <c r="S147" s="170"/>
      <c r="T147" s="171"/>
      <c r="AT147" s="165" t="s">
        <v>171</v>
      </c>
      <c r="AU147" s="165" t="s">
        <v>85</v>
      </c>
      <c r="AV147" s="13" t="s">
        <v>85</v>
      </c>
      <c r="AW147" s="13" t="s">
        <v>32</v>
      </c>
      <c r="AX147" s="13" t="s">
        <v>76</v>
      </c>
      <c r="AY147" s="165" t="s">
        <v>159</v>
      </c>
    </row>
    <row r="148" spans="1:65" s="15" customFormat="1" ht="11.25">
      <c r="B148" s="179"/>
      <c r="D148" s="164" t="s">
        <v>171</v>
      </c>
      <c r="E148" s="180" t="s">
        <v>1</v>
      </c>
      <c r="F148" s="181" t="s">
        <v>210</v>
      </c>
      <c r="H148" s="182">
        <v>37.235999999999997</v>
      </c>
      <c r="I148" s="183"/>
      <c r="L148" s="179"/>
      <c r="M148" s="184"/>
      <c r="N148" s="185"/>
      <c r="O148" s="185"/>
      <c r="P148" s="185"/>
      <c r="Q148" s="185"/>
      <c r="R148" s="185"/>
      <c r="S148" s="185"/>
      <c r="T148" s="186"/>
      <c r="AT148" s="180" t="s">
        <v>171</v>
      </c>
      <c r="AU148" s="180" t="s">
        <v>85</v>
      </c>
      <c r="AV148" s="15" t="s">
        <v>166</v>
      </c>
      <c r="AW148" s="15" t="s">
        <v>32</v>
      </c>
      <c r="AX148" s="15" t="s">
        <v>83</v>
      </c>
      <c r="AY148" s="180" t="s">
        <v>159</v>
      </c>
    </row>
    <row r="149" spans="1:65" s="2" customFormat="1" ht="16.5" customHeight="1">
      <c r="A149" s="32"/>
      <c r="B149" s="149"/>
      <c r="C149" s="150" t="s">
        <v>186</v>
      </c>
      <c r="D149" s="150" t="s">
        <v>161</v>
      </c>
      <c r="E149" s="151" t="s">
        <v>474</v>
      </c>
      <c r="F149" s="152" t="s">
        <v>475</v>
      </c>
      <c r="G149" s="153" t="s">
        <v>164</v>
      </c>
      <c r="H149" s="154">
        <v>37.235999999999997</v>
      </c>
      <c r="I149" s="155"/>
      <c r="J149" s="156">
        <f>ROUND(I149*H149,2)</f>
        <v>0</v>
      </c>
      <c r="K149" s="152" t="s">
        <v>165</v>
      </c>
      <c r="L149" s="33"/>
      <c r="M149" s="157" t="s">
        <v>1</v>
      </c>
      <c r="N149" s="158" t="s">
        <v>41</v>
      </c>
      <c r="O149" s="58"/>
      <c r="P149" s="159">
        <f>O149*H149</f>
        <v>0</v>
      </c>
      <c r="Q149" s="159">
        <v>0</v>
      </c>
      <c r="R149" s="159">
        <f>Q149*H149</f>
        <v>0</v>
      </c>
      <c r="S149" s="159">
        <v>0</v>
      </c>
      <c r="T149" s="160">
        <f>S149*H149</f>
        <v>0</v>
      </c>
      <c r="U149" s="32"/>
      <c r="V149" s="32"/>
      <c r="W149" s="32"/>
      <c r="X149" s="32"/>
      <c r="Y149" s="32"/>
      <c r="Z149" s="32"/>
      <c r="AA149" s="32"/>
      <c r="AB149" s="32"/>
      <c r="AC149" s="32"/>
      <c r="AD149" s="32"/>
      <c r="AE149" s="32"/>
      <c r="AR149" s="161" t="s">
        <v>166</v>
      </c>
      <c r="AT149" s="161" t="s">
        <v>161</v>
      </c>
      <c r="AU149" s="161" t="s">
        <v>85</v>
      </c>
      <c r="AY149" s="17" t="s">
        <v>159</v>
      </c>
      <c r="BE149" s="162">
        <f>IF(N149="základní",J149,0)</f>
        <v>0</v>
      </c>
      <c r="BF149" s="162">
        <f>IF(N149="snížená",J149,0)</f>
        <v>0</v>
      </c>
      <c r="BG149" s="162">
        <f>IF(N149="zákl. přenesená",J149,0)</f>
        <v>0</v>
      </c>
      <c r="BH149" s="162">
        <f>IF(N149="sníž. přenesená",J149,0)</f>
        <v>0</v>
      </c>
      <c r="BI149" s="162">
        <f>IF(N149="nulová",J149,0)</f>
        <v>0</v>
      </c>
      <c r="BJ149" s="17" t="s">
        <v>83</v>
      </c>
      <c r="BK149" s="162">
        <f>ROUND(I149*H149,2)</f>
        <v>0</v>
      </c>
      <c r="BL149" s="17" t="s">
        <v>166</v>
      </c>
      <c r="BM149" s="161" t="s">
        <v>863</v>
      </c>
    </row>
    <row r="150" spans="1:65" s="2" customFormat="1" ht="33" customHeight="1">
      <c r="A150" s="32"/>
      <c r="B150" s="149"/>
      <c r="C150" s="150" t="s">
        <v>191</v>
      </c>
      <c r="D150" s="150" t="s">
        <v>161</v>
      </c>
      <c r="E150" s="151" t="s">
        <v>477</v>
      </c>
      <c r="F150" s="152" t="s">
        <v>478</v>
      </c>
      <c r="G150" s="153" t="s">
        <v>194</v>
      </c>
      <c r="H150" s="154">
        <v>444.4</v>
      </c>
      <c r="I150" s="155"/>
      <c r="J150" s="156">
        <f>ROUND(I150*H150,2)</f>
        <v>0</v>
      </c>
      <c r="K150" s="152" t="s">
        <v>165</v>
      </c>
      <c r="L150" s="33"/>
      <c r="M150" s="157" t="s">
        <v>1</v>
      </c>
      <c r="N150" s="158" t="s">
        <v>41</v>
      </c>
      <c r="O150" s="58"/>
      <c r="P150" s="159">
        <f>O150*H150</f>
        <v>0</v>
      </c>
      <c r="Q150" s="159">
        <v>0</v>
      </c>
      <c r="R150" s="159">
        <f>Q150*H150</f>
        <v>0</v>
      </c>
      <c r="S150" s="159">
        <v>0</v>
      </c>
      <c r="T150" s="160">
        <f>S150*H150</f>
        <v>0</v>
      </c>
      <c r="U150" s="32"/>
      <c r="V150" s="32"/>
      <c r="W150" s="32"/>
      <c r="X150" s="32"/>
      <c r="Y150" s="32"/>
      <c r="Z150" s="32"/>
      <c r="AA150" s="32"/>
      <c r="AB150" s="32"/>
      <c r="AC150" s="32"/>
      <c r="AD150" s="32"/>
      <c r="AE150" s="32"/>
      <c r="AR150" s="161" t="s">
        <v>166</v>
      </c>
      <c r="AT150" s="161" t="s">
        <v>161</v>
      </c>
      <c r="AU150" s="161" t="s">
        <v>85</v>
      </c>
      <c r="AY150" s="17" t="s">
        <v>159</v>
      </c>
      <c r="BE150" s="162">
        <f>IF(N150="základní",J150,0)</f>
        <v>0</v>
      </c>
      <c r="BF150" s="162">
        <f>IF(N150="snížená",J150,0)</f>
        <v>0</v>
      </c>
      <c r="BG150" s="162">
        <f>IF(N150="zákl. přenesená",J150,0)</f>
        <v>0</v>
      </c>
      <c r="BH150" s="162">
        <f>IF(N150="sníž. přenesená",J150,0)</f>
        <v>0</v>
      </c>
      <c r="BI150" s="162">
        <f>IF(N150="nulová",J150,0)</f>
        <v>0</v>
      </c>
      <c r="BJ150" s="17" t="s">
        <v>83</v>
      </c>
      <c r="BK150" s="162">
        <f>ROUND(I150*H150,2)</f>
        <v>0</v>
      </c>
      <c r="BL150" s="17" t="s">
        <v>166</v>
      </c>
      <c r="BM150" s="161" t="s">
        <v>864</v>
      </c>
    </row>
    <row r="151" spans="1:65" s="14" customFormat="1" ht="11.25">
      <c r="B151" s="172"/>
      <c r="D151" s="164" t="s">
        <v>171</v>
      </c>
      <c r="E151" s="173" t="s">
        <v>1</v>
      </c>
      <c r="F151" s="174" t="s">
        <v>865</v>
      </c>
      <c r="H151" s="173" t="s">
        <v>1</v>
      </c>
      <c r="I151" s="175"/>
      <c r="L151" s="172"/>
      <c r="M151" s="176"/>
      <c r="N151" s="177"/>
      <c r="O151" s="177"/>
      <c r="P151" s="177"/>
      <c r="Q151" s="177"/>
      <c r="R151" s="177"/>
      <c r="S151" s="177"/>
      <c r="T151" s="178"/>
      <c r="AT151" s="173" t="s">
        <v>171</v>
      </c>
      <c r="AU151" s="173" t="s">
        <v>85</v>
      </c>
      <c r="AV151" s="14" t="s">
        <v>83</v>
      </c>
      <c r="AW151" s="14" t="s">
        <v>32</v>
      </c>
      <c r="AX151" s="14" t="s">
        <v>76</v>
      </c>
      <c r="AY151" s="173" t="s">
        <v>159</v>
      </c>
    </row>
    <row r="152" spans="1:65" s="13" customFormat="1" ht="11.25">
      <c r="B152" s="163"/>
      <c r="D152" s="164" t="s">
        <v>171</v>
      </c>
      <c r="E152" s="165" t="s">
        <v>1</v>
      </c>
      <c r="F152" s="166" t="s">
        <v>866</v>
      </c>
      <c r="H152" s="167">
        <v>13.5</v>
      </c>
      <c r="I152" s="168"/>
      <c r="L152" s="163"/>
      <c r="M152" s="169"/>
      <c r="N152" s="170"/>
      <c r="O152" s="170"/>
      <c r="P152" s="170"/>
      <c r="Q152" s="170"/>
      <c r="R152" s="170"/>
      <c r="S152" s="170"/>
      <c r="T152" s="171"/>
      <c r="AT152" s="165" t="s">
        <v>171</v>
      </c>
      <c r="AU152" s="165" t="s">
        <v>85</v>
      </c>
      <c r="AV152" s="13" t="s">
        <v>85</v>
      </c>
      <c r="AW152" s="13" t="s">
        <v>32</v>
      </c>
      <c r="AX152" s="13" t="s">
        <v>76</v>
      </c>
      <c r="AY152" s="165" t="s">
        <v>159</v>
      </c>
    </row>
    <row r="153" spans="1:65" s="14" customFormat="1" ht="11.25">
      <c r="B153" s="172"/>
      <c r="D153" s="164" t="s">
        <v>171</v>
      </c>
      <c r="E153" s="173" t="s">
        <v>1</v>
      </c>
      <c r="F153" s="174" t="s">
        <v>867</v>
      </c>
      <c r="H153" s="173" t="s">
        <v>1</v>
      </c>
      <c r="I153" s="175"/>
      <c r="L153" s="172"/>
      <c r="M153" s="176"/>
      <c r="N153" s="177"/>
      <c r="O153" s="177"/>
      <c r="P153" s="177"/>
      <c r="Q153" s="177"/>
      <c r="R153" s="177"/>
      <c r="S153" s="177"/>
      <c r="T153" s="178"/>
      <c r="AT153" s="173" t="s">
        <v>171</v>
      </c>
      <c r="AU153" s="173" t="s">
        <v>85</v>
      </c>
      <c r="AV153" s="14" t="s">
        <v>83</v>
      </c>
      <c r="AW153" s="14" t="s">
        <v>32</v>
      </c>
      <c r="AX153" s="14" t="s">
        <v>76</v>
      </c>
      <c r="AY153" s="173" t="s">
        <v>159</v>
      </c>
    </row>
    <row r="154" spans="1:65" s="13" customFormat="1" ht="11.25">
      <c r="B154" s="163"/>
      <c r="D154" s="164" t="s">
        <v>171</v>
      </c>
      <c r="E154" s="165" t="s">
        <v>1</v>
      </c>
      <c r="F154" s="166" t="s">
        <v>866</v>
      </c>
      <c r="H154" s="167">
        <v>13.5</v>
      </c>
      <c r="I154" s="168"/>
      <c r="L154" s="163"/>
      <c r="M154" s="169"/>
      <c r="N154" s="170"/>
      <c r="O154" s="170"/>
      <c r="P154" s="170"/>
      <c r="Q154" s="170"/>
      <c r="R154" s="170"/>
      <c r="S154" s="170"/>
      <c r="T154" s="171"/>
      <c r="AT154" s="165" t="s">
        <v>171</v>
      </c>
      <c r="AU154" s="165" t="s">
        <v>85</v>
      </c>
      <c r="AV154" s="13" t="s">
        <v>85</v>
      </c>
      <c r="AW154" s="13" t="s">
        <v>32</v>
      </c>
      <c r="AX154" s="13" t="s">
        <v>76</v>
      </c>
      <c r="AY154" s="165" t="s">
        <v>159</v>
      </c>
    </row>
    <row r="155" spans="1:65" s="14" customFormat="1" ht="11.25">
      <c r="B155" s="172"/>
      <c r="D155" s="164" t="s">
        <v>171</v>
      </c>
      <c r="E155" s="173" t="s">
        <v>1</v>
      </c>
      <c r="F155" s="174" t="s">
        <v>480</v>
      </c>
      <c r="H155" s="173" t="s">
        <v>1</v>
      </c>
      <c r="I155" s="175"/>
      <c r="L155" s="172"/>
      <c r="M155" s="176"/>
      <c r="N155" s="177"/>
      <c r="O155" s="177"/>
      <c r="P155" s="177"/>
      <c r="Q155" s="177"/>
      <c r="R155" s="177"/>
      <c r="S155" s="177"/>
      <c r="T155" s="178"/>
      <c r="AT155" s="173" t="s">
        <v>171</v>
      </c>
      <c r="AU155" s="173" t="s">
        <v>85</v>
      </c>
      <c r="AV155" s="14" t="s">
        <v>83</v>
      </c>
      <c r="AW155" s="14" t="s">
        <v>32</v>
      </c>
      <c r="AX155" s="14" t="s">
        <v>76</v>
      </c>
      <c r="AY155" s="173" t="s">
        <v>159</v>
      </c>
    </row>
    <row r="156" spans="1:65" s="13" customFormat="1" ht="11.25">
      <c r="B156" s="163"/>
      <c r="D156" s="164" t="s">
        <v>171</v>
      </c>
      <c r="E156" s="165" t="s">
        <v>1</v>
      </c>
      <c r="F156" s="166" t="s">
        <v>447</v>
      </c>
      <c r="H156" s="167">
        <v>208.7</v>
      </c>
      <c r="I156" s="168"/>
      <c r="L156" s="163"/>
      <c r="M156" s="169"/>
      <c r="N156" s="170"/>
      <c r="O156" s="170"/>
      <c r="P156" s="170"/>
      <c r="Q156" s="170"/>
      <c r="R156" s="170"/>
      <c r="S156" s="170"/>
      <c r="T156" s="171"/>
      <c r="AT156" s="165" t="s">
        <v>171</v>
      </c>
      <c r="AU156" s="165" t="s">
        <v>85</v>
      </c>
      <c r="AV156" s="13" t="s">
        <v>85</v>
      </c>
      <c r="AW156" s="13" t="s">
        <v>32</v>
      </c>
      <c r="AX156" s="13" t="s">
        <v>76</v>
      </c>
      <c r="AY156" s="165" t="s">
        <v>159</v>
      </c>
    </row>
    <row r="157" spans="1:65" s="14" customFormat="1" ht="11.25">
      <c r="B157" s="172"/>
      <c r="D157" s="164" t="s">
        <v>171</v>
      </c>
      <c r="E157" s="173" t="s">
        <v>1</v>
      </c>
      <c r="F157" s="174" t="s">
        <v>481</v>
      </c>
      <c r="H157" s="173" t="s">
        <v>1</v>
      </c>
      <c r="I157" s="175"/>
      <c r="L157" s="172"/>
      <c r="M157" s="176"/>
      <c r="N157" s="177"/>
      <c r="O157" s="177"/>
      <c r="P157" s="177"/>
      <c r="Q157" s="177"/>
      <c r="R157" s="177"/>
      <c r="S157" s="177"/>
      <c r="T157" s="178"/>
      <c r="AT157" s="173" t="s">
        <v>171</v>
      </c>
      <c r="AU157" s="173" t="s">
        <v>85</v>
      </c>
      <c r="AV157" s="14" t="s">
        <v>83</v>
      </c>
      <c r="AW157" s="14" t="s">
        <v>32</v>
      </c>
      <c r="AX157" s="14" t="s">
        <v>76</v>
      </c>
      <c r="AY157" s="173" t="s">
        <v>159</v>
      </c>
    </row>
    <row r="158" spans="1:65" s="13" customFormat="1" ht="11.25">
      <c r="B158" s="163"/>
      <c r="D158" s="164" t="s">
        <v>171</v>
      </c>
      <c r="E158" s="165" t="s">
        <v>1</v>
      </c>
      <c r="F158" s="166" t="s">
        <v>447</v>
      </c>
      <c r="H158" s="167">
        <v>208.7</v>
      </c>
      <c r="I158" s="168"/>
      <c r="L158" s="163"/>
      <c r="M158" s="169"/>
      <c r="N158" s="170"/>
      <c r="O158" s="170"/>
      <c r="P158" s="170"/>
      <c r="Q158" s="170"/>
      <c r="R158" s="170"/>
      <c r="S158" s="170"/>
      <c r="T158" s="171"/>
      <c r="AT158" s="165" t="s">
        <v>171</v>
      </c>
      <c r="AU158" s="165" t="s">
        <v>85</v>
      </c>
      <c r="AV158" s="13" t="s">
        <v>85</v>
      </c>
      <c r="AW158" s="13" t="s">
        <v>32</v>
      </c>
      <c r="AX158" s="13" t="s">
        <v>76</v>
      </c>
      <c r="AY158" s="165" t="s">
        <v>159</v>
      </c>
    </row>
    <row r="159" spans="1:65" s="15" customFormat="1" ht="11.25">
      <c r="B159" s="179"/>
      <c r="D159" s="164" t="s">
        <v>171</v>
      </c>
      <c r="E159" s="180" t="s">
        <v>1</v>
      </c>
      <c r="F159" s="181" t="s">
        <v>210</v>
      </c>
      <c r="H159" s="182">
        <v>444.4</v>
      </c>
      <c r="I159" s="183"/>
      <c r="L159" s="179"/>
      <c r="M159" s="184"/>
      <c r="N159" s="185"/>
      <c r="O159" s="185"/>
      <c r="P159" s="185"/>
      <c r="Q159" s="185"/>
      <c r="R159" s="185"/>
      <c r="S159" s="185"/>
      <c r="T159" s="186"/>
      <c r="AT159" s="180" t="s">
        <v>171</v>
      </c>
      <c r="AU159" s="180" t="s">
        <v>85</v>
      </c>
      <c r="AV159" s="15" t="s">
        <v>166</v>
      </c>
      <c r="AW159" s="15" t="s">
        <v>32</v>
      </c>
      <c r="AX159" s="15" t="s">
        <v>83</v>
      </c>
      <c r="AY159" s="180" t="s">
        <v>159</v>
      </c>
    </row>
    <row r="160" spans="1:65" s="2" customFormat="1" ht="33" customHeight="1">
      <c r="A160" s="32"/>
      <c r="B160" s="149"/>
      <c r="C160" s="150" t="s">
        <v>197</v>
      </c>
      <c r="D160" s="150" t="s">
        <v>161</v>
      </c>
      <c r="E160" s="151" t="s">
        <v>212</v>
      </c>
      <c r="F160" s="152" t="s">
        <v>213</v>
      </c>
      <c r="G160" s="153" t="s">
        <v>194</v>
      </c>
      <c r="H160" s="154">
        <v>67.91</v>
      </c>
      <c r="I160" s="155"/>
      <c r="J160" s="156">
        <f>ROUND(I160*H160,2)</f>
        <v>0</v>
      </c>
      <c r="K160" s="152" t="s">
        <v>165</v>
      </c>
      <c r="L160" s="33"/>
      <c r="M160" s="157" t="s">
        <v>1</v>
      </c>
      <c r="N160" s="158" t="s">
        <v>41</v>
      </c>
      <c r="O160" s="58"/>
      <c r="P160" s="159">
        <f>O160*H160</f>
        <v>0</v>
      </c>
      <c r="Q160" s="159">
        <v>0</v>
      </c>
      <c r="R160" s="159">
        <f>Q160*H160</f>
        <v>0</v>
      </c>
      <c r="S160" s="159">
        <v>0</v>
      </c>
      <c r="T160" s="160">
        <f>S160*H160</f>
        <v>0</v>
      </c>
      <c r="U160" s="32"/>
      <c r="V160" s="32"/>
      <c r="W160" s="32"/>
      <c r="X160" s="32"/>
      <c r="Y160" s="32"/>
      <c r="Z160" s="32"/>
      <c r="AA160" s="32"/>
      <c r="AB160" s="32"/>
      <c r="AC160" s="32"/>
      <c r="AD160" s="32"/>
      <c r="AE160" s="32"/>
      <c r="AR160" s="161" t="s">
        <v>166</v>
      </c>
      <c r="AT160" s="161" t="s">
        <v>161</v>
      </c>
      <c r="AU160" s="161" t="s">
        <v>85</v>
      </c>
      <c r="AY160" s="17" t="s">
        <v>159</v>
      </c>
      <c r="BE160" s="162">
        <f>IF(N160="základní",J160,0)</f>
        <v>0</v>
      </c>
      <c r="BF160" s="162">
        <f>IF(N160="snížená",J160,0)</f>
        <v>0</v>
      </c>
      <c r="BG160" s="162">
        <f>IF(N160="zákl. přenesená",J160,0)</f>
        <v>0</v>
      </c>
      <c r="BH160" s="162">
        <f>IF(N160="sníž. přenesená",J160,0)</f>
        <v>0</v>
      </c>
      <c r="BI160" s="162">
        <f>IF(N160="nulová",J160,0)</f>
        <v>0</v>
      </c>
      <c r="BJ160" s="17" t="s">
        <v>83</v>
      </c>
      <c r="BK160" s="162">
        <f>ROUND(I160*H160,2)</f>
        <v>0</v>
      </c>
      <c r="BL160" s="17" t="s">
        <v>166</v>
      </c>
      <c r="BM160" s="161" t="s">
        <v>868</v>
      </c>
    </row>
    <row r="161" spans="1:65" s="13" customFormat="1" ht="11.25">
      <c r="B161" s="163"/>
      <c r="D161" s="164" t="s">
        <v>171</v>
      </c>
      <c r="E161" s="165" t="s">
        <v>1</v>
      </c>
      <c r="F161" s="166" t="s">
        <v>869</v>
      </c>
      <c r="H161" s="167">
        <v>276.61</v>
      </c>
      <c r="I161" s="168"/>
      <c r="L161" s="163"/>
      <c r="M161" s="169"/>
      <c r="N161" s="170"/>
      <c r="O161" s="170"/>
      <c r="P161" s="170"/>
      <c r="Q161" s="170"/>
      <c r="R161" s="170"/>
      <c r="S161" s="170"/>
      <c r="T161" s="171"/>
      <c r="AT161" s="165" t="s">
        <v>171</v>
      </c>
      <c r="AU161" s="165" t="s">
        <v>85</v>
      </c>
      <c r="AV161" s="13" t="s">
        <v>85</v>
      </c>
      <c r="AW161" s="13" t="s">
        <v>32</v>
      </c>
      <c r="AX161" s="13" t="s">
        <v>76</v>
      </c>
      <c r="AY161" s="165" t="s">
        <v>159</v>
      </c>
    </row>
    <row r="162" spans="1:65" s="13" customFormat="1" ht="11.25">
      <c r="B162" s="163"/>
      <c r="D162" s="164" t="s">
        <v>171</v>
      </c>
      <c r="E162" s="165" t="s">
        <v>1</v>
      </c>
      <c r="F162" s="166" t="s">
        <v>484</v>
      </c>
      <c r="H162" s="167">
        <v>-208.7</v>
      </c>
      <c r="I162" s="168"/>
      <c r="L162" s="163"/>
      <c r="M162" s="169"/>
      <c r="N162" s="170"/>
      <c r="O162" s="170"/>
      <c r="P162" s="170"/>
      <c r="Q162" s="170"/>
      <c r="R162" s="170"/>
      <c r="S162" s="170"/>
      <c r="T162" s="171"/>
      <c r="AT162" s="165" t="s">
        <v>171</v>
      </c>
      <c r="AU162" s="165" t="s">
        <v>85</v>
      </c>
      <c r="AV162" s="13" t="s">
        <v>85</v>
      </c>
      <c r="AW162" s="13" t="s">
        <v>32</v>
      </c>
      <c r="AX162" s="13" t="s">
        <v>76</v>
      </c>
      <c r="AY162" s="165" t="s">
        <v>159</v>
      </c>
    </row>
    <row r="163" spans="1:65" s="15" customFormat="1" ht="11.25">
      <c r="B163" s="179"/>
      <c r="D163" s="164" t="s">
        <v>171</v>
      </c>
      <c r="E163" s="180" t="s">
        <v>120</v>
      </c>
      <c r="F163" s="181" t="s">
        <v>210</v>
      </c>
      <c r="H163" s="182">
        <v>67.91</v>
      </c>
      <c r="I163" s="183"/>
      <c r="L163" s="179"/>
      <c r="M163" s="184"/>
      <c r="N163" s="185"/>
      <c r="O163" s="185"/>
      <c r="P163" s="185"/>
      <c r="Q163" s="185"/>
      <c r="R163" s="185"/>
      <c r="S163" s="185"/>
      <c r="T163" s="186"/>
      <c r="AT163" s="180" t="s">
        <v>171</v>
      </c>
      <c r="AU163" s="180" t="s">
        <v>85</v>
      </c>
      <c r="AV163" s="15" t="s">
        <v>166</v>
      </c>
      <c r="AW163" s="15" t="s">
        <v>32</v>
      </c>
      <c r="AX163" s="15" t="s">
        <v>83</v>
      </c>
      <c r="AY163" s="180" t="s">
        <v>159</v>
      </c>
    </row>
    <row r="164" spans="1:65" s="2" customFormat="1" ht="37.9" customHeight="1">
      <c r="A164" s="32"/>
      <c r="B164" s="149"/>
      <c r="C164" s="150" t="s">
        <v>203</v>
      </c>
      <c r="D164" s="150" t="s">
        <v>161</v>
      </c>
      <c r="E164" s="151" t="s">
        <v>219</v>
      </c>
      <c r="F164" s="152" t="s">
        <v>220</v>
      </c>
      <c r="G164" s="153" t="s">
        <v>194</v>
      </c>
      <c r="H164" s="154">
        <v>339.55</v>
      </c>
      <c r="I164" s="155"/>
      <c r="J164" s="156">
        <f>ROUND(I164*H164,2)</f>
        <v>0</v>
      </c>
      <c r="K164" s="152" t="s">
        <v>165</v>
      </c>
      <c r="L164" s="33"/>
      <c r="M164" s="157" t="s">
        <v>1</v>
      </c>
      <c r="N164" s="158" t="s">
        <v>41</v>
      </c>
      <c r="O164" s="58"/>
      <c r="P164" s="159">
        <f>O164*H164</f>
        <v>0</v>
      </c>
      <c r="Q164" s="159">
        <v>0</v>
      </c>
      <c r="R164" s="159">
        <f>Q164*H164</f>
        <v>0</v>
      </c>
      <c r="S164" s="159">
        <v>0</v>
      </c>
      <c r="T164" s="160">
        <f>S164*H164</f>
        <v>0</v>
      </c>
      <c r="U164" s="32"/>
      <c r="V164" s="32"/>
      <c r="W164" s="32"/>
      <c r="X164" s="32"/>
      <c r="Y164" s="32"/>
      <c r="Z164" s="32"/>
      <c r="AA164" s="32"/>
      <c r="AB164" s="32"/>
      <c r="AC164" s="32"/>
      <c r="AD164" s="32"/>
      <c r="AE164" s="32"/>
      <c r="AR164" s="161" t="s">
        <v>166</v>
      </c>
      <c r="AT164" s="161" t="s">
        <v>161</v>
      </c>
      <c r="AU164" s="161" t="s">
        <v>85</v>
      </c>
      <c r="AY164" s="17" t="s">
        <v>159</v>
      </c>
      <c r="BE164" s="162">
        <f>IF(N164="základní",J164,0)</f>
        <v>0</v>
      </c>
      <c r="BF164" s="162">
        <f>IF(N164="snížená",J164,0)</f>
        <v>0</v>
      </c>
      <c r="BG164" s="162">
        <f>IF(N164="zákl. přenesená",J164,0)</f>
        <v>0</v>
      </c>
      <c r="BH164" s="162">
        <f>IF(N164="sníž. přenesená",J164,0)</f>
        <v>0</v>
      </c>
      <c r="BI164" s="162">
        <f>IF(N164="nulová",J164,0)</f>
        <v>0</v>
      </c>
      <c r="BJ164" s="17" t="s">
        <v>83</v>
      </c>
      <c r="BK164" s="162">
        <f>ROUND(I164*H164,2)</f>
        <v>0</v>
      </c>
      <c r="BL164" s="17" t="s">
        <v>166</v>
      </c>
      <c r="BM164" s="161" t="s">
        <v>870</v>
      </c>
    </row>
    <row r="165" spans="1:65" s="13" customFormat="1" ht="11.25">
      <c r="B165" s="163"/>
      <c r="D165" s="164" t="s">
        <v>171</v>
      </c>
      <c r="E165" s="165" t="s">
        <v>1</v>
      </c>
      <c r="F165" s="166" t="s">
        <v>222</v>
      </c>
      <c r="H165" s="167">
        <v>339.55</v>
      </c>
      <c r="I165" s="168"/>
      <c r="L165" s="163"/>
      <c r="M165" s="169"/>
      <c r="N165" s="170"/>
      <c r="O165" s="170"/>
      <c r="P165" s="170"/>
      <c r="Q165" s="170"/>
      <c r="R165" s="170"/>
      <c r="S165" s="170"/>
      <c r="T165" s="171"/>
      <c r="AT165" s="165" t="s">
        <v>171</v>
      </c>
      <c r="AU165" s="165" t="s">
        <v>85</v>
      </c>
      <c r="AV165" s="13" t="s">
        <v>85</v>
      </c>
      <c r="AW165" s="13" t="s">
        <v>32</v>
      </c>
      <c r="AX165" s="13" t="s">
        <v>83</v>
      </c>
      <c r="AY165" s="165" t="s">
        <v>159</v>
      </c>
    </row>
    <row r="166" spans="1:65" s="2" customFormat="1" ht="24.2" customHeight="1">
      <c r="A166" s="32"/>
      <c r="B166" s="149"/>
      <c r="C166" s="150" t="s">
        <v>211</v>
      </c>
      <c r="D166" s="150" t="s">
        <v>161</v>
      </c>
      <c r="E166" s="151" t="s">
        <v>486</v>
      </c>
      <c r="F166" s="152" t="s">
        <v>487</v>
      </c>
      <c r="G166" s="153" t="s">
        <v>194</v>
      </c>
      <c r="H166" s="154">
        <v>222.2</v>
      </c>
      <c r="I166" s="155"/>
      <c r="J166" s="156">
        <f>ROUND(I166*H166,2)</f>
        <v>0</v>
      </c>
      <c r="K166" s="152" t="s">
        <v>165</v>
      </c>
      <c r="L166" s="33"/>
      <c r="M166" s="157" t="s">
        <v>1</v>
      </c>
      <c r="N166" s="158" t="s">
        <v>41</v>
      </c>
      <c r="O166" s="58"/>
      <c r="P166" s="159">
        <f>O166*H166</f>
        <v>0</v>
      </c>
      <c r="Q166" s="159">
        <v>0</v>
      </c>
      <c r="R166" s="159">
        <f>Q166*H166</f>
        <v>0</v>
      </c>
      <c r="S166" s="159">
        <v>0</v>
      </c>
      <c r="T166" s="160">
        <f>S166*H166</f>
        <v>0</v>
      </c>
      <c r="U166" s="32"/>
      <c r="V166" s="32"/>
      <c r="W166" s="32"/>
      <c r="X166" s="32"/>
      <c r="Y166" s="32"/>
      <c r="Z166" s="32"/>
      <c r="AA166" s="32"/>
      <c r="AB166" s="32"/>
      <c r="AC166" s="32"/>
      <c r="AD166" s="32"/>
      <c r="AE166" s="32"/>
      <c r="AR166" s="161" t="s">
        <v>166</v>
      </c>
      <c r="AT166" s="161" t="s">
        <v>161</v>
      </c>
      <c r="AU166" s="161" t="s">
        <v>85</v>
      </c>
      <c r="AY166" s="17" t="s">
        <v>159</v>
      </c>
      <c r="BE166" s="162">
        <f>IF(N166="základní",J166,0)</f>
        <v>0</v>
      </c>
      <c r="BF166" s="162">
        <f>IF(N166="snížená",J166,0)</f>
        <v>0</v>
      </c>
      <c r="BG166" s="162">
        <f>IF(N166="zákl. přenesená",J166,0)</f>
        <v>0</v>
      </c>
      <c r="BH166" s="162">
        <f>IF(N166="sníž. přenesená",J166,0)</f>
        <v>0</v>
      </c>
      <c r="BI166" s="162">
        <f>IF(N166="nulová",J166,0)</f>
        <v>0</v>
      </c>
      <c r="BJ166" s="17" t="s">
        <v>83</v>
      </c>
      <c r="BK166" s="162">
        <f>ROUND(I166*H166,2)</f>
        <v>0</v>
      </c>
      <c r="BL166" s="17" t="s">
        <v>166</v>
      </c>
      <c r="BM166" s="161" t="s">
        <v>871</v>
      </c>
    </row>
    <row r="167" spans="1:65" s="14" customFormat="1" ht="11.25">
      <c r="B167" s="172"/>
      <c r="D167" s="164" t="s">
        <v>171</v>
      </c>
      <c r="E167" s="173" t="s">
        <v>1</v>
      </c>
      <c r="F167" s="174" t="s">
        <v>867</v>
      </c>
      <c r="H167" s="173" t="s">
        <v>1</v>
      </c>
      <c r="I167" s="175"/>
      <c r="L167" s="172"/>
      <c r="M167" s="176"/>
      <c r="N167" s="177"/>
      <c r="O167" s="177"/>
      <c r="P167" s="177"/>
      <c r="Q167" s="177"/>
      <c r="R167" s="177"/>
      <c r="S167" s="177"/>
      <c r="T167" s="178"/>
      <c r="AT167" s="173" t="s">
        <v>171</v>
      </c>
      <c r="AU167" s="173" t="s">
        <v>85</v>
      </c>
      <c r="AV167" s="14" t="s">
        <v>83</v>
      </c>
      <c r="AW167" s="14" t="s">
        <v>32</v>
      </c>
      <c r="AX167" s="14" t="s">
        <v>76</v>
      </c>
      <c r="AY167" s="173" t="s">
        <v>159</v>
      </c>
    </row>
    <row r="168" spans="1:65" s="13" customFormat="1" ht="11.25">
      <c r="B168" s="163"/>
      <c r="D168" s="164" t="s">
        <v>171</v>
      </c>
      <c r="E168" s="165" t="s">
        <v>1</v>
      </c>
      <c r="F168" s="166" t="s">
        <v>866</v>
      </c>
      <c r="H168" s="167">
        <v>13.5</v>
      </c>
      <c r="I168" s="168"/>
      <c r="L168" s="163"/>
      <c r="M168" s="169"/>
      <c r="N168" s="170"/>
      <c r="O168" s="170"/>
      <c r="P168" s="170"/>
      <c r="Q168" s="170"/>
      <c r="R168" s="170"/>
      <c r="S168" s="170"/>
      <c r="T168" s="171"/>
      <c r="AT168" s="165" t="s">
        <v>171</v>
      </c>
      <c r="AU168" s="165" t="s">
        <v>85</v>
      </c>
      <c r="AV168" s="13" t="s">
        <v>85</v>
      </c>
      <c r="AW168" s="13" t="s">
        <v>32</v>
      </c>
      <c r="AX168" s="13" t="s">
        <v>76</v>
      </c>
      <c r="AY168" s="165" t="s">
        <v>159</v>
      </c>
    </row>
    <row r="169" spans="1:65" s="14" customFormat="1" ht="11.25">
      <c r="B169" s="172"/>
      <c r="D169" s="164" t="s">
        <v>171</v>
      </c>
      <c r="E169" s="173" t="s">
        <v>1</v>
      </c>
      <c r="F169" s="174" t="s">
        <v>481</v>
      </c>
      <c r="H169" s="173" t="s">
        <v>1</v>
      </c>
      <c r="I169" s="175"/>
      <c r="L169" s="172"/>
      <c r="M169" s="176"/>
      <c r="N169" s="177"/>
      <c r="O169" s="177"/>
      <c r="P169" s="177"/>
      <c r="Q169" s="177"/>
      <c r="R169" s="177"/>
      <c r="S169" s="177"/>
      <c r="T169" s="178"/>
      <c r="AT169" s="173" t="s">
        <v>171</v>
      </c>
      <c r="AU169" s="173" t="s">
        <v>85</v>
      </c>
      <c r="AV169" s="14" t="s">
        <v>83</v>
      </c>
      <c r="AW169" s="14" t="s">
        <v>32</v>
      </c>
      <c r="AX169" s="14" t="s">
        <v>76</v>
      </c>
      <c r="AY169" s="173" t="s">
        <v>159</v>
      </c>
    </row>
    <row r="170" spans="1:65" s="13" customFormat="1" ht="11.25">
      <c r="B170" s="163"/>
      <c r="D170" s="164" t="s">
        <v>171</v>
      </c>
      <c r="E170" s="165" t="s">
        <v>1</v>
      </c>
      <c r="F170" s="166" t="s">
        <v>447</v>
      </c>
      <c r="H170" s="167">
        <v>208.7</v>
      </c>
      <c r="I170" s="168"/>
      <c r="L170" s="163"/>
      <c r="M170" s="169"/>
      <c r="N170" s="170"/>
      <c r="O170" s="170"/>
      <c r="P170" s="170"/>
      <c r="Q170" s="170"/>
      <c r="R170" s="170"/>
      <c r="S170" s="170"/>
      <c r="T170" s="171"/>
      <c r="AT170" s="165" t="s">
        <v>171</v>
      </c>
      <c r="AU170" s="165" t="s">
        <v>85</v>
      </c>
      <c r="AV170" s="13" t="s">
        <v>85</v>
      </c>
      <c r="AW170" s="13" t="s">
        <v>32</v>
      </c>
      <c r="AX170" s="13" t="s">
        <v>76</v>
      </c>
      <c r="AY170" s="165" t="s">
        <v>159</v>
      </c>
    </row>
    <row r="171" spans="1:65" s="15" customFormat="1" ht="11.25">
      <c r="B171" s="179"/>
      <c r="D171" s="164" t="s">
        <v>171</v>
      </c>
      <c r="E171" s="180" t="s">
        <v>1</v>
      </c>
      <c r="F171" s="181" t="s">
        <v>210</v>
      </c>
      <c r="H171" s="182">
        <v>222.2</v>
      </c>
      <c r="I171" s="183"/>
      <c r="L171" s="179"/>
      <c r="M171" s="184"/>
      <c r="N171" s="185"/>
      <c r="O171" s="185"/>
      <c r="P171" s="185"/>
      <c r="Q171" s="185"/>
      <c r="R171" s="185"/>
      <c r="S171" s="185"/>
      <c r="T171" s="186"/>
      <c r="AT171" s="180" t="s">
        <v>171</v>
      </c>
      <c r="AU171" s="180" t="s">
        <v>85</v>
      </c>
      <c r="AV171" s="15" t="s">
        <v>166</v>
      </c>
      <c r="AW171" s="15" t="s">
        <v>32</v>
      </c>
      <c r="AX171" s="15" t="s">
        <v>83</v>
      </c>
      <c r="AY171" s="180" t="s">
        <v>159</v>
      </c>
    </row>
    <row r="172" spans="1:65" s="2" customFormat="1" ht="16.5" customHeight="1">
      <c r="A172" s="32"/>
      <c r="B172" s="149"/>
      <c r="C172" s="150" t="s">
        <v>218</v>
      </c>
      <c r="D172" s="150" t="s">
        <v>161</v>
      </c>
      <c r="E172" s="151" t="s">
        <v>489</v>
      </c>
      <c r="F172" s="152" t="s">
        <v>490</v>
      </c>
      <c r="G172" s="153" t="s">
        <v>194</v>
      </c>
      <c r="H172" s="154">
        <v>67.91</v>
      </c>
      <c r="I172" s="155"/>
      <c r="J172" s="156">
        <f>ROUND(I172*H172,2)</f>
        <v>0</v>
      </c>
      <c r="K172" s="152" t="s">
        <v>165</v>
      </c>
      <c r="L172" s="33"/>
      <c r="M172" s="157" t="s">
        <v>1</v>
      </c>
      <c r="N172" s="158" t="s">
        <v>41</v>
      </c>
      <c r="O172" s="58"/>
      <c r="P172" s="159">
        <f>O172*H172</f>
        <v>0</v>
      </c>
      <c r="Q172" s="159">
        <v>0</v>
      </c>
      <c r="R172" s="159">
        <f>Q172*H172</f>
        <v>0</v>
      </c>
      <c r="S172" s="159">
        <v>0</v>
      </c>
      <c r="T172" s="160">
        <f>S172*H172</f>
        <v>0</v>
      </c>
      <c r="U172" s="32"/>
      <c r="V172" s="32"/>
      <c r="W172" s="32"/>
      <c r="X172" s="32"/>
      <c r="Y172" s="32"/>
      <c r="Z172" s="32"/>
      <c r="AA172" s="32"/>
      <c r="AB172" s="32"/>
      <c r="AC172" s="32"/>
      <c r="AD172" s="32"/>
      <c r="AE172" s="32"/>
      <c r="AR172" s="161" t="s">
        <v>166</v>
      </c>
      <c r="AT172" s="161" t="s">
        <v>161</v>
      </c>
      <c r="AU172" s="161" t="s">
        <v>85</v>
      </c>
      <c r="AY172" s="17" t="s">
        <v>159</v>
      </c>
      <c r="BE172" s="162">
        <f>IF(N172="základní",J172,0)</f>
        <v>0</v>
      </c>
      <c r="BF172" s="162">
        <f>IF(N172="snížená",J172,0)</f>
        <v>0</v>
      </c>
      <c r="BG172" s="162">
        <f>IF(N172="zákl. přenesená",J172,0)</f>
        <v>0</v>
      </c>
      <c r="BH172" s="162">
        <f>IF(N172="sníž. přenesená",J172,0)</f>
        <v>0</v>
      </c>
      <c r="BI172" s="162">
        <f>IF(N172="nulová",J172,0)</f>
        <v>0</v>
      </c>
      <c r="BJ172" s="17" t="s">
        <v>83</v>
      </c>
      <c r="BK172" s="162">
        <f>ROUND(I172*H172,2)</f>
        <v>0</v>
      </c>
      <c r="BL172" s="17" t="s">
        <v>166</v>
      </c>
      <c r="BM172" s="161" t="s">
        <v>872</v>
      </c>
    </row>
    <row r="173" spans="1:65" s="13" customFormat="1" ht="11.25">
      <c r="B173" s="163"/>
      <c r="D173" s="164" t="s">
        <v>171</v>
      </c>
      <c r="E173" s="165" t="s">
        <v>1</v>
      </c>
      <c r="F173" s="166" t="s">
        <v>120</v>
      </c>
      <c r="H173" s="167">
        <v>67.91</v>
      </c>
      <c r="I173" s="168"/>
      <c r="L173" s="163"/>
      <c r="M173" s="169"/>
      <c r="N173" s="170"/>
      <c r="O173" s="170"/>
      <c r="P173" s="170"/>
      <c r="Q173" s="170"/>
      <c r="R173" s="170"/>
      <c r="S173" s="170"/>
      <c r="T173" s="171"/>
      <c r="AT173" s="165" t="s">
        <v>171</v>
      </c>
      <c r="AU173" s="165" t="s">
        <v>85</v>
      </c>
      <c r="AV173" s="13" t="s">
        <v>85</v>
      </c>
      <c r="AW173" s="13" t="s">
        <v>32</v>
      </c>
      <c r="AX173" s="13" t="s">
        <v>83</v>
      </c>
      <c r="AY173" s="165" t="s">
        <v>159</v>
      </c>
    </row>
    <row r="174" spans="1:65" s="2" customFormat="1" ht="24.2" customHeight="1">
      <c r="A174" s="32"/>
      <c r="B174" s="149"/>
      <c r="C174" s="150" t="s">
        <v>223</v>
      </c>
      <c r="D174" s="150" t="s">
        <v>161</v>
      </c>
      <c r="E174" s="151" t="s">
        <v>492</v>
      </c>
      <c r="F174" s="152" t="s">
        <v>493</v>
      </c>
      <c r="G174" s="153" t="s">
        <v>235</v>
      </c>
      <c r="H174" s="154">
        <v>113.41</v>
      </c>
      <c r="I174" s="155"/>
      <c r="J174" s="156">
        <f>ROUND(I174*H174,2)</f>
        <v>0</v>
      </c>
      <c r="K174" s="152" t="s">
        <v>165</v>
      </c>
      <c r="L174" s="33"/>
      <c r="M174" s="157" t="s">
        <v>1</v>
      </c>
      <c r="N174" s="158" t="s">
        <v>41</v>
      </c>
      <c r="O174" s="58"/>
      <c r="P174" s="159">
        <f>O174*H174</f>
        <v>0</v>
      </c>
      <c r="Q174" s="159">
        <v>0</v>
      </c>
      <c r="R174" s="159">
        <f>Q174*H174</f>
        <v>0</v>
      </c>
      <c r="S174" s="159">
        <v>0</v>
      </c>
      <c r="T174" s="160">
        <f>S174*H174</f>
        <v>0</v>
      </c>
      <c r="U174" s="32"/>
      <c r="V174" s="32"/>
      <c r="W174" s="32"/>
      <c r="X174" s="32"/>
      <c r="Y174" s="32"/>
      <c r="Z174" s="32"/>
      <c r="AA174" s="32"/>
      <c r="AB174" s="32"/>
      <c r="AC174" s="32"/>
      <c r="AD174" s="32"/>
      <c r="AE174" s="32"/>
      <c r="AR174" s="161" t="s">
        <v>166</v>
      </c>
      <c r="AT174" s="161" t="s">
        <v>161</v>
      </c>
      <c r="AU174" s="161" t="s">
        <v>85</v>
      </c>
      <c r="AY174" s="17" t="s">
        <v>159</v>
      </c>
      <c r="BE174" s="162">
        <f>IF(N174="základní",J174,0)</f>
        <v>0</v>
      </c>
      <c r="BF174" s="162">
        <f>IF(N174="snížená",J174,0)</f>
        <v>0</v>
      </c>
      <c r="BG174" s="162">
        <f>IF(N174="zákl. přenesená",J174,0)</f>
        <v>0</v>
      </c>
      <c r="BH174" s="162">
        <f>IF(N174="sníž. přenesená",J174,0)</f>
        <v>0</v>
      </c>
      <c r="BI174" s="162">
        <f>IF(N174="nulová",J174,0)</f>
        <v>0</v>
      </c>
      <c r="BJ174" s="17" t="s">
        <v>83</v>
      </c>
      <c r="BK174" s="162">
        <f>ROUND(I174*H174,2)</f>
        <v>0</v>
      </c>
      <c r="BL174" s="17" t="s">
        <v>166</v>
      </c>
      <c r="BM174" s="161" t="s">
        <v>873</v>
      </c>
    </row>
    <row r="175" spans="1:65" s="13" customFormat="1" ht="11.25">
      <c r="B175" s="163"/>
      <c r="D175" s="164" t="s">
        <v>171</v>
      </c>
      <c r="E175" s="165" t="s">
        <v>1</v>
      </c>
      <c r="F175" s="166" t="s">
        <v>495</v>
      </c>
      <c r="H175" s="167">
        <v>113.41</v>
      </c>
      <c r="I175" s="168"/>
      <c r="L175" s="163"/>
      <c r="M175" s="169"/>
      <c r="N175" s="170"/>
      <c r="O175" s="170"/>
      <c r="P175" s="170"/>
      <c r="Q175" s="170"/>
      <c r="R175" s="170"/>
      <c r="S175" s="170"/>
      <c r="T175" s="171"/>
      <c r="AT175" s="165" t="s">
        <v>171</v>
      </c>
      <c r="AU175" s="165" t="s">
        <v>85</v>
      </c>
      <c r="AV175" s="13" t="s">
        <v>85</v>
      </c>
      <c r="AW175" s="13" t="s">
        <v>32</v>
      </c>
      <c r="AX175" s="13" t="s">
        <v>83</v>
      </c>
      <c r="AY175" s="165" t="s">
        <v>159</v>
      </c>
    </row>
    <row r="176" spans="1:65" s="2" customFormat="1" ht="24.2" customHeight="1">
      <c r="A176" s="32"/>
      <c r="B176" s="149"/>
      <c r="C176" s="150" t="s">
        <v>227</v>
      </c>
      <c r="D176" s="150" t="s">
        <v>161</v>
      </c>
      <c r="E176" s="151" t="s">
        <v>496</v>
      </c>
      <c r="F176" s="152" t="s">
        <v>497</v>
      </c>
      <c r="G176" s="153" t="s">
        <v>194</v>
      </c>
      <c r="H176" s="154">
        <v>208.7</v>
      </c>
      <c r="I176" s="155"/>
      <c r="J176" s="156">
        <f>ROUND(I176*H176,2)</f>
        <v>0</v>
      </c>
      <c r="K176" s="152" t="s">
        <v>165</v>
      </c>
      <c r="L176" s="33"/>
      <c r="M176" s="157" t="s">
        <v>1</v>
      </c>
      <c r="N176" s="158" t="s">
        <v>41</v>
      </c>
      <c r="O176" s="58"/>
      <c r="P176" s="159">
        <f>O176*H176</f>
        <v>0</v>
      </c>
      <c r="Q176" s="159">
        <v>0</v>
      </c>
      <c r="R176" s="159">
        <f>Q176*H176</f>
        <v>0</v>
      </c>
      <c r="S176" s="159">
        <v>0</v>
      </c>
      <c r="T176" s="160">
        <f>S176*H176</f>
        <v>0</v>
      </c>
      <c r="U176" s="32"/>
      <c r="V176" s="32"/>
      <c r="W176" s="32"/>
      <c r="X176" s="32"/>
      <c r="Y176" s="32"/>
      <c r="Z176" s="32"/>
      <c r="AA176" s="32"/>
      <c r="AB176" s="32"/>
      <c r="AC176" s="32"/>
      <c r="AD176" s="32"/>
      <c r="AE176" s="32"/>
      <c r="AR176" s="161" t="s">
        <v>166</v>
      </c>
      <c r="AT176" s="161" t="s">
        <v>161</v>
      </c>
      <c r="AU176" s="161" t="s">
        <v>85</v>
      </c>
      <c r="AY176" s="17" t="s">
        <v>159</v>
      </c>
      <c r="BE176" s="162">
        <f>IF(N176="základní",J176,0)</f>
        <v>0</v>
      </c>
      <c r="BF176" s="162">
        <f>IF(N176="snížená",J176,0)</f>
        <v>0</v>
      </c>
      <c r="BG176" s="162">
        <f>IF(N176="zákl. přenesená",J176,0)</f>
        <v>0</v>
      </c>
      <c r="BH176" s="162">
        <f>IF(N176="sníž. přenesená",J176,0)</f>
        <v>0</v>
      </c>
      <c r="BI176" s="162">
        <f>IF(N176="nulová",J176,0)</f>
        <v>0</v>
      </c>
      <c r="BJ176" s="17" t="s">
        <v>83</v>
      </c>
      <c r="BK176" s="162">
        <f>ROUND(I176*H176,2)</f>
        <v>0</v>
      </c>
      <c r="BL176" s="17" t="s">
        <v>166</v>
      </c>
      <c r="BM176" s="161" t="s">
        <v>874</v>
      </c>
    </row>
    <row r="177" spans="1:65" s="13" customFormat="1" ht="11.25">
      <c r="B177" s="163"/>
      <c r="D177" s="164" t="s">
        <v>171</v>
      </c>
      <c r="E177" s="165" t="s">
        <v>1</v>
      </c>
      <c r="F177" s="166" t="s">
        <v>875</v>
      </c>
      <c r="H177" s="167">
        <v>276.61</v>
      </c>
      <c r="I177" s="168"/>
      <c r="L177" s="163"/>
      <c r="M177" s="169"/>
      <c r="N177" s="170"/>
      <c r="O177" s="170"/>
      <c r="P177" s="170"/>
      <c r="Q177" s="170"/>
      <c r="R177" s="170"/>
      <c r="S177" s="170"/>
      <c r="T177" s="171"/>
      <c r="AT177" s="165" t="s">
        <v>171</v>
      </c>
      <c r="AU177" s="165" t="s">
        <v>85</v>
      </c>
      <c r="AV177" s="13" t="s">
        <v>85</v>
      </c>
      <c r="AW177" s="13" t="s">
        <v>32</v>
      </c>
      <c r="AX177" s="13" t="s">
        <v>76</v>
      </c>
      <c r="AY177" s="165" t="s">
        <v>159</v>
      </c>
    </row>
    <row r="178" spans="1:65" s="13" customFormat="1" ht="11.25">
      <c r="B178" s="163"/>
      <c r="D178" s="164" t="s">
        <v>171</v>
      </c>
      <c r="E178" s="165" t="s">
        <v>1</v>
      </c>
      <c r="F178" s="166" t="s">
        <v>499</v>
      </c>
      <c r="H178" s="167">
        <v>-19.834</v>
      </c>
      <c r="I178" s="168"/>
      <c r="L178" s="163"/>
      <c r="M178" s="169"/>
      <c r="N178" s="170"/>
      <c r="O178" s="170"/>
      <c r="P178" s="170"/>
      <c r="Q178" s="170"/>
      <c r="R178" s="170"/>
      <c r="S178" s="170"/>
      <c r="T178" s="171"/>
      <c r="AT178" s="165" t="s">
        <v>171</v>
      </c>
      <c r="AU178" s="165" t="s">
        <v>85</v>
      </c>
      <c r="AV178" s="13" t="s">
        <v>85</v>
      </c>
      <c r="AW178" s="13" t="s">
        <v>32</v>
      </c>
      <c r="AX178" s="13" t="s">
        <v>76</v>
      </c>
      <c r="AY178" s="165" t="s">
        <v>159</v>
      </c>
    </row>
    <row r="179" spans="1:65" s="13" customFormat="1" ht="11.25">
      <c r="B179" s="163"/>
      <c r="D179" s="164" t="s">
        <v>171</v>
      </c>
      <c r="E179" s="165" t="s">
        <v>1</v>
      </c>
      <c r="F179" s="166" t="s">
        <v>876</v>
      </c>
      <c r="H179" s="167">
        <v>-5.34</v>
      </c>
      <c r="I179" s="168"/>
      <c r="L179" s="163"/>
      <c r="M179" s="169"/>
      <c r="N179" s="170"/>
      <c r="O179" s="170"/>
      <c r="P179" s="170"/>
      <c r="Q179" s="170"/>
      <c r="R179" s="170"/>
      <c r="S179" s="170"/>
      <c r="T179" s="171"/>
      <c r="AT179" s="165" t="s">
        <v>171</v>
      </c>
      <c r="AU179" s="165" t="s">
        <v>85</v>
      </c>
      <c r="AV179" s="13" t="s">
        <v>85</v>
      </c>
      <c r="AW179" s="13" t="s">
        <v>32</v>
      </c>
      <c r="AX179" s="13" t="s">
        <v>76</v>
      </c>
      <c r="AY179" s="165" t="s">
        <v>159</v>
      </c>
    </row>
    <row r="180" spans="1:65" s="13" customFormat="1" ht="11.25">
      <c r="B180" s="163"/>
      <c r="D180" s="164" t="s">
        <v>171</v>
      </c>
      <c r="E180" s="165" t="s">
        <v>1</v>
      </c>
      <c r="F180" s="166" t="s">
        <v>877</v>
      </c>
      <c r="H180" s="167">
        <v>-0.73599999999999999</v>
      </c>
      <c r="I180" s="168"/>
      <c r="L180" s="163"/>
      <c r="M180" s="169"/>
      <c r="N180" s="170"/>
      <c r="O180" s="170"/>
      <c r="P180" s="170"/>
      <c r="Q180" s="170"/>
      <c r="R180" s="170"/>
      <c r="S180" s="170"/>
      <c r="T180" s="171"/>
      <c r="AT180" s="165" t="s">
        <v>171</v>
      </c>
      <c r="AU180" s="165" t="s">
        <v>85</v>
      </c>
      <c r="AV180" s="13" t="s">
        <v>85</v>
      </c>
      <c r="AW180" s="13" t="s">
        <v>32</v>
      </c>
      <c r="AX180" s="13" t="s">
        <v>76</v>
      </c>
      <c r="AY180" s="165" t="s">
        <v>159</v>
      </c>
    </row>
    <row r="181" spans="1:65" s="13" customFormat="1" ht="11.25">
      <c r="B181" s="163"/>
      <c r="D181" s="164" t="s">
        <v>171</v>
      </c>
      <c r="E181" s="165" t="s">
        <v>1</v>
      </c>
      <c r="F181" s="166" t="s">
        <v>878</v>
      </c>
      <c r="H181" s="167">
        <v>-42</v>
      </c>
      <c r="I181" s="168"/>
      <c r="L181" s="163"/>
      <c r="M181" s="169"/>
      <c r="N181" s="170"/>
      <c r="O181" s="170"/>
      <c r="P181" s="170"/>
      <c r="Q181" s="170"/>
      <c r="R181" s="170"/>
      <c r="S181" s="170"/>
      <c r="T181" s="171"/>
      <c r="AT181" s="165" t="s">
        <v>171</v>
      </c>
      <c r="AU181" s="165" t="s">
        <v>85</v>
      </c>
      <c r="AV181" s="13" t="s">
        <v>85</v>
      </c>
      <c r="AW181" s="13" t="s">
        <v>32</v>
      </c>
      <c r="AX181" s="13" t="s">
        <v>76</v>
      </c>
      <c r="AY181" s="165" t="s">
        <v>159</v>
      </c>
    </row>
    <row r="182" spans="1:65" s="15" customFormat="1" ht="11.25">
      <c r="B182" s="179"/>
      <c r="D182" s="164" t="s">
        <v>171</v>
      </c>
      <c r="E182" s="180" t="s">
        <v>447</v>
      </c>
      <c r="F182" s="181" t="s">
        <v>210</v>
      </c>
      <c r="H182" s="182">
        <v>208.7</v>
      </c>
      <c r="I182" s="183"/>
      <c r="L182" s="179"/>
      <c r="M182" s="184"/>
      <c r="N182" s="185"/>
      <c r="O182" s="185"/>
      <c r="P182" s="185"/>
      <c r="Q182" s="185"/>
      <c r="R182" s="185"/>
      <c r="S182" s="185"/>
      <c r="T182" s="186"/>
      <c r="AT182" s="180" t="s">
        <v>171</v>
      </c>
      <c r="AU182" s="180" t="s">
        <v>85</v>
      </c>
      <c r="AV182" s="15" t="s">
        <v>166</v>
      </c>
      <c r="AW182" s="15" t="s">
        <v>32</v>
      </c>
      <c r="AX182" s="15" t="s">
        <v>83</v>
      </c>
      <c r="AY182" s="180" t="s">
        <v>159</v>
      </c>
    </row>
    <row r="183" spans="1:65" s="2" customFormat="1" ht="24.2" customHeight="1">
      <c r="A183" s="32"/>
      <c r="B183" s="149"/>
      <c r="C183" s="150" t="s">
        <v>232</v>
      </c>
      <c r="D183" s="150" t="s">
        <v>161</v>
      </c>
      <c r="E183" s="151" t="s">
        <v>501</v>
      </c>
      <c r="F183" s="152" t="s">
        <v>502</v>
      </c>
      <c r="G183" s="153" t="s">
        <v>194</v>
      </c>
      <c r="H183" s="154">
        <v>15.601000000000001</v>
      </c>
      <c r="I183" s="155"/>
      <c r="J183" s="156">
        <f>ROUND(I183*H183,2)</f>
        <v>0</v>
      </c>
      <c r="K183" s="152" t="s">
        <v>165</v>
      </c>
      <c r="L183" s="33"/>
      <c r="M183" s="157" t="s">
        <v>1</v>
      </c>
      <c r="N183" s="158" t="s">
        <v>41</v>
      </c>
      <c r="O183" s="58"/>
      <c r="P183" s="159">
        <f>O183*H183</f>
        <v>0</v>
      </c>
      <c r="Q183" s="159">
        <v>0</v>
      </c>
      <c r="R183" s="159">
        <f>Q183*H183</f>
        <v>0</v>
      </c>
      <c r="S183" s="159">
        <v>0</v>
      </c>
      <c r="T183" s="160">
        <f>S183*H183</f>
        <v>0</v>
      </c>
      <c r="U183" s="32"/>
      <c r="V183" s="32"/>
      <c r="W183" s="32"/>
      <c r="X183" s="32"/>
      <c r="Y183" s="32"/>
      <c r="Z183" s="32"/>
      <c r="AA183" s="32"/>
      <c r="AB183" s="32"/>
      <c r="AC183" s="32"/>
      <c r="AD183" s="32"/>
      <c r="AE183" s="32"/>
      <c r="AR183" s="161" t="s">
        <v>166</v>
      </c>
      <c r="AT183" s="161" t="s">
        <v>161</v>
      </c>
      <c r="AU183" s="161" t="s">
        <v>85</v>
      </c>
      <c r="AY183" s="17" t="s">
        <v>159</v>
      </c>
      <c r="BE183" s="162">
        <f>IF(N183="základní",J183,0)</f>
        <v>0</v>
      </c>
      <c r="BF183" s="162">
        <f>IF(N183="snížená",J183,0)</f>
        <v>0</v>
      </c>
      <c r="BG183" s="162">
        <f>IF(N183="zákl. přenesená",J183,0)</f>
        <v>0</v>
      </c>
      <c r="BH183" s="162">
        <f>IF(N183="sníž. přenesená",J183,0)</f>
        <v>0</v>
      </c>
      <c r="BI183" s="162">
        <f>IF(N183="nulová",J183,0)</f>
        <v>0</v>
      </c>
      <c r="BJ183" s="17" t="s">
        <v>83</v>
      </c>
      <c r="BK183" s="162">
        <f>ROUND(I183*H183,2)</f>
        <v>0</v>
      </c>
      <c r="BL183" s="17" t="s">
        <v>166</v>
      </c>
      <c r="BM183" s="161" t="s">
        <v>879</v>
      </c>
    </row>
    <row r="184" spans="1:65" s="13" customFormat="1" ht="11.25">
      <c r="B184" s="163"/>
      <c r="D184" s="164" t="s">
        <v>171</v>
      </c>
      <c r="E184" s="165" t="s">
        <v>1</v>
      </c>
      <c r="F184" s="166" t="s">
        <v>880</v>
      </c>
      <c r="H184" s="167">
        <v>14.641</v>
      </c>
      <c r="I184" s="168"/>
      <c r="L184" s="163"/>
      <c r="M184" s="169"/>
      <c r="N184" s="170"/>
      <c r="O184" s="170"/>
      <c r="P184" s="170"/>
      <c r="Q184" s="170"/>
      <c r="R184" s="170"/>
      <c r="S184" s="170"/>
      <c r="T184" s="171"/>
      <c r="AT184" s="165" t="s">
        <v>171</v>
      </c>
      <c r="AU184" s="165" t="s">
        <v>85</v>
      </c>
      <c r="AV184" s="13" t="s">
        <v>85</v>
      </c>
      <c r="AW184" s="13" t="s">
        <v>32</v>
      </c>
      <c r="AX184" s="13" t="s">
        <v>76</v>
      </c>
      <c r="AY184" s="165" t="s">
        <v>159</v>
      </c>
    </row>
    <row r="185" spans="1:65" s="13" customFormat="1" ht="11.25">
      <c r="B185" s="163"/>
      <c r="D185" s="164" t="s">
        <v>171</v>
      </c>
      <c r="E185" s="165" t="s">
        <v>1</v>
      </c>
      <c r="F185" s="166" t="s">
        <v>881</v>
      </c>
      <c r="H185" s="167">
        <v>0.96</v>
      </c>
      <c r="I185" s="168"/>
      <c r="L185" s="163"/>
      <c r="M185" s="169"/>
      <c r="N185" s="170"/>
      <c r="O185" s="170"/>
      <c r="P185" s="170"/>
      <c r="Q185" s="170"/>
      <c r="R185" s="170"/>
      <c r="S185" s="170"/>
      <c r="T185" s="171"/>
      <c r="AT185" s="165" t="s">
        <v>171</v>
      </c>
      <c r="AU185" s="165" t="s">
        <v>85</v>
      </c>
      <c r="AV185" s="13" t="s">
        <v>85</v>
      </c>
      <c r="AW185" s="13" t="s">
        <v>32</v>
      </c>
      <c r="AX185" s="13" t="s">
        <v>76</v>
      </c>
      <c r="AY185" s="165" t="s">
        <v>159</v>
      </c>
    </row>
    <row r="186" spans="1:65" s="15" customFormat="1" ht="11.25">
      <c r="B186" s="179"/>
      <c r="D186" s="164" t="s">
        <v>171</v>
      </c>
      <c r="E186" s="180" t="s">
        <v>440</v>
      </c>
      <c r="F186" s="181" t="s">
        <v>210</v>
      </c>
      <c r="H186" s="182">
        <v>15.601000000000001</v>
      </c>
      <c r="I186" s="183"/>
      <c r="L186" s="179"/>
      <c r="M186" s="184"/>
      <c r="N186" s="185"/>
      <c r="O186" s="185"/>
      <c r="P186" s="185"/>
      <c r="Q186" s="185"/>
      <c r="R186" s="185"/>
      <c r="S186" s="185"/>
      <c r="T186" s="186"/>
      <c r="AT186" s="180" t="s">
        <v>171</v>
      </c>
      <c r="AU186" s="180" t="s">
        <v>85</v>
      </c>
      <c r="AV186" s="15" t="s">
        <v>166</v>
      </c>
      <c r="AW186" s="15" t="s">
        <v>32</v>
      </c>
      <c r="AX186" s="15" t="s">
        <v>83</v>
      </c>
      <c r="AY186" s="180" t="s">
        <v>159</v>
      </c>
    </row>
    <row r="187" spans="1:65" s="2" customFormat="1" ht="16.5" customHeight="1">
      <c r="A187" s="32"/>
      <c r="B187" s="149"/>
      <c r="C187" s="187" t="s">
        <v>8</v>
      </c>
      <c r="D187" s="187" t="s">
        <v>308</v>
      </c>
      <c r="E187" s="188" t="s">
        <v>505</v>
      </c>
      <c r="F187" s="189" t="s">
        <v>506</v>
      </c>
      <c r="G187" s="190" t="s">
        <v>235</v>
      </c>
      <c r="H187" s="191">
        <v>31.202000000000002</v>
      </c>
      <c r="I187" s="192"/>
      <c r="J187" s="193">
        <f>ROUND(I187*H187,2)</f>
        <v>0</v>
      </c>
      <c r="K187" s="189" t="s">
        <v>165</v>
      </c>
      <c r="L187" s="194"/>
      <c r="M187" s="195" t="s">
        <v>1</v>
      </c>
      <c r="N187" s="196" t="s">
        <v>41</v>
      </c>
      <c r="O187" s="58"/>
      <c r="P187" s="159">
        <f>O187*H187</f>
        <v>0</v>
      </c>
      <c r="Q187" s="159">
        <v>1</v>
      </c>
      <c r="R187" s="159">
        <f>Q187*H187</f>
        <v>31.202000000000002</v>
      </c>
      <c r="S187" s="159">
        <v>0</v>
      </c>
      <c r="T187" s="160">
        <f>S187*H187</f>
        <v>0</v>
      </c>
      <c r="U187" s="32"/>
      <c r="V187" s="32"/>
      <c r="W187" s="32"/>
      <c r="X187" s="32"/>
      <c r="Y187" s="32"/>
      <c r="Z187" s="32"/>
      <c r="AA187" s="32"/>
      <c r="AB187" s="32"/>
      <c r="AC187" s="32"/>
      <c r="AD187" s="32"/>
      <c r="AE187" s="32"/>
      <c r="AR187" s="161" t="s">
        <v>197</v>
      </c>
      <c r="AT187" s="161" t="s">
        <v>308</v>
      </c>
      <c r="AU187" s="161" t="s">
        <v>85</v>
      </c>
      <c r="AY187" s="17" t="s">
        <v>159</v>
      </c>
      <c r="BE187" s="162">
        <f>IF(N187="základní",J187,0)</f>
        <v>0</v>
      </c>
      <c r="BF187" s="162">
        <f>IF(N187="snížená",J187,0)</f>
        <v>0</v>
      </c>
      <c r="BG187" s="162">
        <f>IF(N187="zákl. přenesená",J187,0)</f>
        <v>0</v>
      </c>
      <c r="BH187" s="162">
        <f>IF(N187="sníž. přenesená",J187,0)</f>
        <v>0</v>
      </c>
      <c r="BI187" s="162">
        <f>IF(N187="nulová",J187,0)</f>
        <v>0</v>
      </c>
      <c r="BJ187" s="17" t="s">
        <v>83</v>
      </c>
      <c r="BK187" s="162">
        <f>ROUND(I187*H187,2)</f>
        <v>0</v>
      </c>
      <c r="BL187" s="17" t="s">
        <v>166</v>
      </c>
      <c r="BM187" s="161" t="s">
        <v>882</v>
      </c>
    </row>
    <row r="188" spans="1:65" s="13" customFormat="1" ht="11.25">
      <c r="B188" s="163"/>
      <c r="D188" s="164" t="s">
        <v>171</v>
      </c>
      <c r="F188" s="166" t="s">
        <v>883</v>
      </c>
      <c r="H188" s="167">
        <v>31.202000000000002</v>
      </c>
      <c r="I188" s="168"/>
      <c r="L188" s="163"/>
      <c r="M188" s="169"/>
      <c r="N188" s="170"/>
      <c r="O188" s="170"/>
      <c r="P188" s="170"/>
      <c r="Q188" s="170"/>
      <c r="R188" s="170"/>
      <c r="S188" s="170"/>
      <c r="T188" s="171"/>
      <c r="AT188" s="165" t="s">
        <v>171</v>
      </c>
      <c r="AU188" s="165" t="s">
        <v>85</v>
      </c>
      <c r="AV188" s="13" t="s">
        <v>85</v>
      </c>
      <c r="AW188" s="13" t="s">
        <v>3</v>
      </c>
      <c r="AX188" s="13" t="s">
        <v>83</v>
      </c>
      <c r="AY188" s="165" t="s">
        <v>159</v>
      </c>
    </row>
    <row r="189" spans="1:65" s="2" customFormat="1" ht="24.2" customHeight="1">
      <c r="A189" s="32"/>
      <c r="B189" s="149"/>
      <c r="C189" s="150" t="s">
        <v>241</v>
      </c>
      <c r="D189" s="150" t="s">
        <v>161</v>
      </c>
      <c r="E189" s="151" t="s">
        <v>884</v>
      </c>
      <c r="F189" s="152" t="s">
        <v>885</v>
      </c>
      <c r="G189" s="153" t="s">
        <v>164</v>
      </c>
      <c r="H189" s="154">
        <v>90</v>
      </c>
      <c r="I189" s="155"/>
      <c r="J189" s="156">
        <f>ROUND(I189*H189,2)</f>
        <v>0</v>
      </c>
      <c r="K189" s="152" t="s">
        <v>165</v>
      </c>
      <c r="L189" s="33"/>
      <c r="M189" s="157" t="s">
        <v>1</v>
      </c>
      <c r="N189" s="158" t="s">
        <v>41</v>
      </c>
      <c r="O189" s="58"/>
      <c r="P189" s="159">
        <f>O189*H189</f>
        <v>0</v>
      </c>
      <c r="Q189" s="159">
        <v>0</v>
      </c>
      <c r="R189" s="159">
        <f>Q189*H189</f>
        <v>0</v>
      </c>
      <c r="S189" s="159">
        <v>0</v>
      </c>
      <c r="T189" s="160">
        <f>S189*H189</f>
        <v>0</v>
      </c>
      <c r="U189" s="32"/>
      <c r="V189" s="32"/>
      <c r="W189" s="32"/>
      <c r="X189" s="32"/>
      <c r="Y189" s="32"/>
      <c r="Z189" s="32"/>
      <c r="AA189" s="32"/>
      <c r="AB189" s="32"/>
      <c r="AC189" s="32"/>
      <c r="AD189" s="32"/>
      <c r="AE189" s="32"/>
      <c r="AR189" s="161" t="s">
        <v>166</v>
      </c>
      <c r="AT189" s="161" t="s">
        <v>161</v>
      </c>
      <c r="AU189" s="161" t="s">
        <v>85</v>
      </c>
      <c r="AY189" s="17" t="s">
        <v>159</v>
      </c>
      <c r="BE189" s="162">
        <f>IF(N189="základní",J189,0)</f>
        <v>0</v>
      </c>
      <c r="BF189" s="162">
        <f>IF(N189="snížená",J189,0)</f>
        <v>0</v>
      </c>
      <c r="BG189" s="162">
        <f>IF(N189="zákl. přenesená",J189,0)</f>
        <v>0</v>
      </c>
      <c r="BH189" s="162">
        <f>IF(N189="sníž. přenesená",J189,0)</f>
        <v>0</v>
      </c>
      <c r="BI189" s="162">
        <f>IF(N189="nulová",J189,0)</f>
        <v>0</v>
      </c>
      <c r="BJ189" s="17" t="s">
        <v>83</v>
      </c>
      <c r="BK189" s="162">
        <f>ROUND(I189*H189,2)</f>
        <v>0</v>
      </c>
      <c r="BL189" s="17" t="s">
        <v>166</v>
      </c>
      <c r="BM189" s="161" t="s">
        <v>886</v>
      </c>
    </row>
    <row r="190" spans="1:65" s="13" customFormat="1" ht="11.25">
      <c r="B190" s="163"/>
      <c r="D190" s="164" t="s">
        <v>171</v>
      </c>
      <c r="E190" s="165" t="s">
        <v>835</v>
      </c>
      <c r="F190" s="166" t="s">
        <v>887</v>
      </c>
      <c r="H190" s="167">
        <v>90</v>
      </c>
      <c r="I190" s="168"/>
      <c r="L190" s="163"/>
      <c r="M190" s="169"/>
      <c r="N190" s="170"/>
      <c r="O190" s="170"/>
      <c r="P190" s="170"/>
      <c r="Q190" s="170"/>
      <c r="R190" s="170"/>
      <c r="S190" s="170"/>
      <c r="T190" s="171"/>
      <c r="AT190" s="165" t="s">
        <v>171</v>
      </c>
      <c r="AU190" s="165" t="s">
        <v>85</v>
      </c>
      <c r="AV190" s="13" t="s">
        <v>85</v>
      </c>
      <c r="AW190" s="13" t="s">
        <v>32</v>
      </c>
      <c r="AX190" s="13" t="s">
        <v>83</v>
      </c>
      <c r="AY190" s="165" t="s">
        <v>159</v>
      </c>
    </row>
    <row r="191" spans="1:65" s="2" customFormat="1" ht="24.2" customHeight="1">
      <c r="A191" s="32"/>
      <c r="B191" s="149"/>
      <c r="C191" s="150" t="s">
        <v>248</v>
      </c>
      <c r="D191" s="150" t="s">
        <v>161</v>
      </c>
      <c r="E191" s="151" t="s">
        <v>697</v>
      </c>
      <c r="F191" s="152" t="s">
        <v>698</v>
      </c>
      <c r="G191" s="153" t="s">
        <v>164</v>
      </c>
      <c r="H191" s="154">
        <v>90</v>
      </c>
      <c r="I191" s="155"/>
      <c r="J191" s="156">
        <f>ROUND(I191*H191,2)</f>
        <v>0</v>
      </c>
      <c r="K191" s="152" t="s">
        <v>165</v>
      </c>
      <c r="L191" s="33"/>
      <c r="M191" s="157" t="s">
        <v>1</v>
      </c>
      <c r="N191" s="158" t="s">
        <v>41</v>
      </c>
      <c r="O191" s="58"/>
      <c r="P191" s="159">
        <f>O191*H191</f>
        <v>0</v>
      </c>
      <c r="Q191" s="159">
        <v>0</v>
      </c>
      <c r="R191" s="159">
        <f>Q191*H191</f>
        <v>0</v>
      </c>
      <c r="S191" s="159">
        <v>0</v>
      </c>
      <c r="T191" s="160">
        <f>S191*H191</f>
        <v>0</v>
      </c>
      <c r="U191" s="32"/>
      <c r="V191" s="32"/>
      <c r="W191" s="32"/>
      <c r="X191" s="32"/>
      <c r="Y191" s="32"/>
      <c r="Z191" s="32"/>
      <c r="AA191" s="32"/>
      <c r="AB191" s="32"/>
      <c r="AC191" s="32"/>
      <c r="AD191" s="32"/>
      <c r="AE191" s="32"/>
      <c r="AR191" s="161" t="s">
        <v>166</v>
      </c>
      <c r="AT191" s="161" t="s">
        <v>161</v>
      </c>
      <c r="AU191" s="161" t="s">
        <v>85</v>
      </c>
      <c r="AY191" s="17" t="s">
        <v>159</v>
      </c>
      <c r="BE191" s="162">
        <f>IF(N191="základní",J191,0)</f>
        <v>0</v>
      </c>
      <c r="BF191" s="162">
        <f>IF(N191="snížená",J191,0)</f>
        <v>0</v>
      </c>
      <c r="BG191" s="162">
        <f>IF(N191="zákl. přenesená",J191,0)</f>
        <v>0</v>
      </c>
      <c r="BH191" s="162">
        <f>IF(N191="sníž. přenesená",J191,0)</f>
        <v>0</v>
      </c>
      <c r="BI191" s="162">
        <f>IF(N191="nulová",J191,0)</f>
        <v>0</v>
      </c>
      <c r="BJ191" s="17" t="s">
        <v>83</v>
      </c>
      <c r="BK191" s="162">
        <f>ROUND(I191*H191,2)</f>
        <v>0</v>
      </c>
      <c r="BL191" s="17" t="s">
        <v>166</v>
      </c>
      <c r="BM191" s="161" t="s">
        <v>888</v>
      </c>
    </row>
    <row r="192" spans="1:65" s="13" customFormat="1" ht="11.25">
      <c r="B192" s="163"/>
      <c r="D192" s="164" t="s">
        <v>171</v>
      </c>
      <c r="E192" s="165" t="s">
        <v>1</v>
      </c>
      <c r="F192" s="166" t="s">
        <v>835</v>
      </c>
      <c r="H192" s="167">
        <v>90</v>
      </c>
      <c r="I192" s="168"/>
      <c r="L192" s="163"/>
      <c r="M192" s="169"/>
      <c r="N192" s="170"/>
      <c r="O192" s="170"/>
      <c r="P192" s="170"/>
      <c r="Q192" s="170"/>
      <c r="R192" s="170"/>
      <c r="S192" s="170"/>
      <c r="T192" s="171"/>
      <c r="AT192" s="165" t="s">
        <v>171</v>
      </c>
      <c r="AU192" s="165" t="s">
        <v>85</v>
      </c>
      <c r="AV192" s="13" t="s">
        <v>85</v>
      </c>
      <c r="AW192" s="13" t="s">
        <v>32</v>
      </c>
      <c r="AX192" s="13" t="s">
        <v>83</v>
      </c>
      <c r="AY192" s="165" t="s">
        <v>159</v>
      </c>
    </row>
    <row r="193" spans="1:65" s="2" customFormat="1" ht="16.5" customHeight="1">
      <c r="A193" s="32"/>
      <c r="B193" s="149"/>
      <c r="C193" s="187" t="s">
        <v>255</v>
      </c>
      <c r="D193" s="187" t="s">
        <v>308</v>
      </c>
      <c r="E193" s="188" t="s">
        <v>700</v>
      </c>
      <c r="F193" s="189" t="s">
        <v>701</v>
      </c>
      <c r="G193" s="190" t="s">
        <v>702</v>
      </c>
      <c r="H193" s="191">
        <v>2.74</v>
      </c>
      <c r="I193" s="192"/>
      <c r="J193" s="193">
        <f>ROUND(I193*H193,2)</f>
        <v>0</v>
      </c>
      <c r="K193" s="189" t="s">
        <v>165</v>
      </c>
      <c r="L193" s="194"/>
      <c r="M193" s="195" t="s">
        <v>1</v>
      </c>
      <c r="N193" s="196" t="s">
        <v>41</v>
      </c>
      <c r="O193" s="58"/>
      <c r="P193" s="159">
        <f>O193*H193</f>
        <v>0</v>
      </c>
      <c r="Q193" s="159">
        <v>1E-3</v>
      </c>
      <c r="R193" s="159">
        <f>Q193*H193</f>
        <v>2.7400000000000002E-3</v>
      </c>
      <c r="S193" s="159">
        <v>0</v>
      </c>
      <c r="T193" s="160">
        <f>S193*H193</f>
        <v>0</v>
      </c>
      <c r="U193" s="32"/>
      <c r="V193" s="32"/>
      <c r="W193" s="32"/>
      <c r="X193" s="32"/>
      <c r="Y193" s="32"/>
      <c r="Z193" s="32"/>
      <c r="AA193" s="32"/>
      <c r="AB193" s="32"/>
      <c r="AC193" s="32"/>
      <c r="AD193" s="32"/>
      <c r="AE193" s="32"/>
      <c r="AR193" s="161" t="s">
        <v>197</v>
      </c>
      <c r="AT193" s="161" t="s">
        <v>308</v>
      </c>
      <c r="AU193" s="161" t="s">
        <v>85</v>
      </c>
      <c r="AY193" s="17" t="s">
        <v>159</v>
      </c>
      <c r="BE193" s="162">
        <f>IF(N193="základní",J193,0)</f>
        <v>0</v>
      </c>
      <c r="BF193" s="162">
        <f>IF(N193="snížená",J193,0)</f>
        <v>0</v>
      </c>
      <c r="BG193" s="162">
        <f>IF(N193="zákl. přenesená",J193,0)</f>
        <v>0</v>
      </c>
      <c r="BH193" s="162">
        <f>IF(N193="sníž. přenesená",J193,0)</f>
        <v>0</v>
      </c>
      <c r="BI193" s="162">
        <f>IF(N193="nulová",J193,0)</f>
        <v>0</v>
      </c>
      <c r="BJ193" s="17" t="s">
        <v>83</v>
      </c>
      <c r="BK193" s="162">
        <f>ROUND(I193*H193,2)</f>
        <v>0</v>
      </c>
      <c r="BL193" s="17" t="s">
        <v>166</v>
      </c>
      <c r="BM193" s="161" t="s">
        <v>889</v>
      </c>
    </row>
    <row r="194" spans="1:65" s="2" customFormat="1" ht="21.75" customHeight="1">
      <c r="A194" s="32"/>
      <c r="B194" s="149"/>
      <c r="C194" s="150" t="s">
        <v>262</v>
      </c>
      <c r="D194" s="150" t="s">
        <v>161</v>
      </c>
      <c r="E194" s="151" t="s">
        <v>704</v>
      </c>
      <c r="F194" s="152" t="s">
        <v>705</v>
      </c>
      <c r="G194" s="153" t="s">
        <v>164</v>
      </c>
      <c r="H194" s="154">
        <v>90</v>
      </c>
      <c r="I194" s="155"/>
      <c r="J194" s="156">
        <f>ROUND(I194*H194,2)</f>
        <v>0</v>
      </c>
      <c r="K194" s="152" t="s">
        <v>165</v>
      </c>
      <c r="L194" s="33"/>
      <c r="M194" s="157" t="s">
        <v>1</v>
      </c>
      <c r="N194" s="158" t="s">
        <v>41</v>
      </c>
      <c r="O194" s="58"/>
      <c r="P194" s="159">
        <f>O194*H194</f>
        <v>0</v>
      </c>
      <c r="Q194" s="159">
        <v>0</v>
      </c>
      <c r="R194" s="159">
        <f>Q194*H194</f>
        <v>0</v>
      </c>
      <c r="S194" s="159">
        <v>0</v>
      </c>
      <c r="T194" s="160">
        <f>S194*H194</f>
        <v>0</v>
      </c>
      <c r="U194" s="32"/>
      <c r="V194" s="32"/>
      <c r="W194" s="32"/>
      <c r="X194" s="32"/>
      <c r="Y194" s="32"/>
      <c r="Z194" s="32"/>
      <c r="AA194" s="32"/>
      <c r="AB194" s="32"/>
      <c r="AC194" s="32"/>
      <c r="AD194" s="32"/>
      <c r="AE194" s="32"/>
      <c r="AR194" s="161" t="s">
        <v>166</v>
      </c>
      <c r="AT194" s="161" t="s">
        <v>161</v>
      </c>
      <c r="AU194" s="161" t="s">
        <v>85</v>
      </c>
      <c r="AY194" s="17" t="s">
        <v>159</v>
      </c>
      <c r="BE194" s="162">
        <f>IF(N194="základní",J194,0)</f>
        <v>0</v>
      </c>
      <c r="BF194" s="162">
        <f>IF(N194="snížená",J194,0)</f>
        <v>0</v>
      </c>
      <c r="BG194" s="162">
        <f>IF(N194="zákl. přenesená",J194,0)</f>
        <v>0</v>
      </c>
      <c r="BH194" s="162">
        <f>IF(N194="sníž. přenesená",J194,0)</f>
        <v>0</v>
      </c>
      <c r="BI194" s="162">
        <f>IF(N194="nulová",J194,0)</f>
        <v>0</v>
      </c>
      <c r="BJ194" s="17" t="s">
        <v>83</v>
      </c>
      <c r="BK194" s="162">
        <f>ROUND(I194*H194,2)</f>
        <v>0</v>
      </c>
      <c r="BL194" s="17" t="s">
        <v>166</v>
      </c>
      <c r="BM194" s="161" t="s">
        <v>890</v>
      </c>
    </row>
    <row r="195" spans="1:65" s="13" customFormat="1" ht="11.25">
      <c r="B195" s="163"/>
      <c r="D195" s="164" t="s">
        <v>171</v>
      </c>
      <c r="E195" s="165" t="s">
        <v>1</v>
      </c>
      <c r="F195" s="166" t="s">
        <v>835</v>
      </c>
      <c r="H195" s="167">
        <v>90</v>
      </c>
      <c r="I195" s="168"/>
      <c r="L195" s="163"/>
      <c r="M195" s="169"/>
      <c r="N195" s="170"/>
      <c r="O195" s="170"/>
      <c r="P195" s="170"/>
      <c r="Q195" s="170"/>
      <c r="R195" s="170"/>
      <c r="S195" s="170"/>
      <c r="T195" s="171"/>
      <c r="AT195" s="165" t="s">
        <v>171</v>
      </c>
      <c r="AU195" s="165" t="s">
        <v>85</v>
      </c>
      <c r="AV195" s="13" t="s">
        <v>85</v>
      </c>
      <c r="AW195" s="13" t="s">
        <v>32</v>
      </c>
      <c r="AX195" s="13" t="s">
        <v>83</v>
      </c>
      <c r="AY195" s="165" t="s">
        <v>159</v>
      </c>
    </row>
    <row r="196" spans="1:65" s="2" customFormat="1" ht="16.5" customHeight="1">
      <c r="A196" s="32"/>
      <c r="B196" s="149"/>
      <c r="C196" s="150" t="s">
        <v>267</v>
      </c>
      <c r="D196" s="150" t="s">
        <v>161</v>
      </c>
      <c r="E196" s="151" t="s">
        <v>707</v>
      </c>
      <c r="F196" s="152" t="s">
        <v>708</v>
      </c>
      <c r="G196" s="153" t="s">
        <v>164</v>
      </c>
      <c r="H196" s="154">
        <v>90</v>
      </c>
      <c r="I196" s="155"/>
      <c r="J196" s="156">
        <f>ROUND(I196*H196,2)</f>
        <v>0</v>
      </c>
      <c r="K196" s="152" t="s">
        <v>165</v>
      </c>
      <c r="L196" s="33"/>
      <c r="M196" s="157" t="s">
        <v>1</v>
      </c>
      <c r="N196" s="158" t="s">
        <v>41</v>
      </c>
      <c r="O196" s="58"/>
      <c r="P196" s="159">
        <f>O196*H196</f>
        <v>0</v>
      </c>
      <c r="Q196" s="159">
        <v>0</v>
      </c>
      <c r="R196" s="159">
        <f>Q196*H196</f>
        <v>0</v>
      </c>
      <c r="S196" s="159">
        <v>0</v>
      </c>
      <c r="T196" s="160">
        <f>S196*H196</f>
        <v>0</v>
      </c>
      <c r="U196" s="32"/>
      <c r="V196" s="32"/>
      <c r="W196" s="32"/>
      <c r="X196" s="32"/>
      <c r="Y196" s="32"/>
      <c r="Z196" s="32"/>
      <c r="AA196" s="32"/>
      <c r="AB196" s="32"/>
      <c r="AC196" s="32"/>
      <c r="AD196" s="32"/>
      <c r="AE196" s="32"/>
      <c r="AR196" s="161" t="s">
        <v>166</v>
      </c>
      <c r="AT196" s="161" t="s">
        <v>161</v>
      </c>
      <c r="AU196" s="161" t="s">
        <v>85</v>
      </c>
      <c r="AY196" s="17" t="s">
        <v>159</v>
      </c>
      <c r="BE196" s="162">
        <f>IF(N196="základní",J196,0)</f>
        <v>0</v>
      </c>
      <c r="BF196" s="162">
        <f>IF(N196="snížená",J196,0)</f>
        <v>0</v>
      </c>
      <c r="BG196" s="162">
        <f>IF(N196="zákl. přenesená",J196,0)</f>
        <v>0</v>
      </c>
      <c r="BH196" s="162">
        <f>IF(N196="sníž. přenesená",J196,0)</f>
        <v>0</v>
      </c>
      <c r="BI196" s="162">
        <f>IF(N196="nulová",J196,0)</f>
        <v>0</v>
      </c>
      <c r="BJ196" s="17" t="s">
        <v>83</v>
      </c>
      <c r="BK196" s="162">
        <f>ROUND(I196*H196,2)</f>
        <v>0</v>
      </c>
      <c r="BL196" s="17" t="s">
        <v>166</v>
      </c>
      <c r="BM196" s="161" t="s">
        <v>891</v>
      </c>
    </row>
    <row r="197" spans="1:65" s="2" customFormat="1" ht="16.5" customHeight="1">
      <c r="A197" s="32"/>
      <c r="B197" s="149"/>
      <c r="C197" s="150" t="s">
        <v>7</v>
      </c>
      <c r="D197" s="150" t="s">
        <v>161</v>
      </c>
      <c r="E197" s="151" t="s">
        <v>713</v>
      </c>
      <c r="F197" s="152" t="s">
        <v>714</v>
      </c>
      <c r="G197" s="153" t="s">
        <v>164</v>
      </c>
      <c r="H197" s="154">
        <v>90</v>
      </c>
      <c r="I197" s="155"/>
      <c r="J197" s="156">
        <f>ROUND(I197*H197,2)</f>
        <v>0</v>
      </c>
      <c r="K197" s="152" t="s">
        <v>165</v>
      </c>
      <c r="L197" s="33"/>
      <c r="M197" s="157" t="s">
        <v>1</v>
      </c>
      <c r="N197" s="158" t="s">
        <v>41</v>
      </c>
      <c r="O197" s="58"/>
      <c r="P197" s="159">
        <f>O197*H197</f>
        <v>0</v>
      </c>
      <c r="Q197" s="159">
        <v>0</v>
      </c>
      <c r="R197" s="159">
        <f>Q197*H197</f>
        <v>0</v>
      </c>
      <c r="S197" s="159">
        <v>0</v>
      </c>
      <c r="T197" s="160">
        <f>S197*H197</f>
        <v>0</v>
      </c>
      <c r="U197" s="32"/>
      <c r="V197" s="32"/>
      <c r="W197" s="32"/>
      <c r="X197" s="32"/>
      <c r="Y197" s="32"/>
      <c r="Z197" s="32"/>
      <c r="AA197" s="32"/>
      <c r="AB197" s="32"/>
      <c r="AC197" s="32"/>
      <c r="AD197" s="32"/>
      <c r="AE197" s="32"/>
      <c r="AR197" s="161" t="s">
        <v>166</v>
      </c>
      <c r="AT197" s="161" t="s">
        <v>161</v>
      </c>
      <c r="AU197" s="161" t="s">
        <v>85</v>
      </c>
      <c r="AY197" s="17" t="s">
        <v>159</v>
      </c>
      <c r="BE197" s="162">
        <f>IF(N197="základní",J197,0)</f>
        <v>0</v>
      </c>
      <c r="BF197" s="162">
        <f>IF(N197="snížená",J197,0)</f>
        <v>0</v>
      </c>
      <c r="BG197" s="162">
        <f>IF(N197="zákl. přenesená",J197,0)</f>
        <v>0</v>
      </c>
      <c r="BH197" s="162">
        <f>IF(N197="sníž. přenesená",J197,0)</f>
        <v>0</v>
      </c>
      <c r="BI197" s="162">
        <f>IF(N197="nulová",J197,0)</f>
        <v>0</v>
      </c>
      <c r="BJ197" s="17" t="s">
        <v>83</v>
      </c>
      <c r="BK197" s="162">
        <f>ROUND(I197*H197,2)</f>
        <v>0</v>
      </c>
      <c r="BL197" s="17" t="s">
        <v>166</v>
      </c>
      <c r="BM197" s="161" t="s">
        <v>892</v>
      </c>
    </row>
    <row r="198" spans="1:65" s="12" customFormat="1" ht="22.9" customHeight="1">
      <c r="B198" s="136"/>
      <c r="D198" s="137" t="s">
        <v>75</v>
      </c>
      <c r="E198" s="147" t="s">
        <v>85</v>
      </c>
      <c r="F198" s="147" t="s">
        <v>716</v>
      </c>
      <c r="I198" s="139"/>
      <c r="J198" s="148">
        <f>BK198</f>
        <v>0</v>
      </c>
      <c r="L198" s="136"/>
      <c r="M198" s="141"/>
      <c r="N198" s="142"/>
      <c r="O198" s="142"/>
      <c r="P198" s="143">
        <f>SUM(P199:P203)</f>
        <v>0</v>
      </c>
      <c r="Q198" s="142"/>
      <c r="R198" s="143">
        <f>SUM(R199:R203)</f>
        <v>30.561390000000003</v>
      </c>
      <c r="S198" s="142"/>
      <c r="T198" s="144">
        <f>SUM(T199:T203)</f>
        <v>0</v>
      </c>
      <c r="AR198" s="137" t="s">
        <v>83</v>
      </c>
      <c r="AT198" s="145" t="s">
        <v>75</v>
      </c>
      <c r="AU198" s="145" t="s">
        <v>83</v>
      </c>
      <c r="AY198" s="137" t="s">
        <v>159</v>
      </c>
      <c r="BK198" s="146">
        <f>SUM(BK199:BK203)</f>
        <v>0</v>
      </c>
    </row>
    <row r="199" spans="1:65" s="2" customFormat="1" ht="24.2" customHeight="1">
      <c r="A199" s="32"/>
      <c r="B199" s="149"/>
      <c r="C199" s="150" t="s">
        <v>275</v>
      </c>
      <c r="D199" s="150" t="s">
        <v>161</v>
      </c>
      <c r="E199" s="151" t="s">
        <v>893</v>
      </c>
      <c r="F199" s="152" t="s">
        <v>894</v>
      </c>
      <c r="G199" s="153" t="s">
        <v>194</v>
      </c>
      <c r="H199" s="154">
        <v>8.9860000000000007</v>
      </c>
      <c r="I199" s="155"/>
      <c r="J199" s="156">
        <f>ROUND(I199*H199,2)</f>
        <v>0</v>
      </c>
      <c r="K199" s="152" t="s">
        <v>165</v>
      </c>
      <c r="L199" s="33"/>
      <c r="M199" s="157" t="s">
        <v>1</v>
      </c>
      <c r="N199" s="158" t="s">
        <v>41</v>
      </c>
      <c r="O199" s="58"/>
      <c r="P199" s="159">
        <f>O199*H199</f>
        <v>0</v>
      </c>
      <c r="Q199" s="159">
        <v>1.665</v>
      </c>
      <c r="R199" s="159">
        <f>Q199*H199</f>
        <v>14.961690000000001</v>
      </c>
      <c r="S199" s="159">
        <v>0</v>
      </c>
      <c r="T199" s="160">
        <f>S199*H199</f>
        <v>0</v>
      </c>
      <c r="U199" s="32"/>
      <c r="V199" s="32"/>
      <c r="W199" s="32"/>
      <c r="X199" s="32"/>
      <c r="Y199" s="32"/>
      <c r="Z199" s="32"/>
      <c r="AA199" s="32"/>
      <c r="AB199" s="32"/>
      <c r="AC199" s="32"/>
      <c r="AD199" s="32"/>
      <c r="AE199" s="32"/>
      <c r="AR199" s="161" t="s">
        <v>166</v>
      </c>
      <c r="AT199" s="161" t="s">
        <v>161</v>
      </c>
      <c r="AU199" s="161" t="s">
        <v>85</v>
      </c>
      <c r="AY199" s="17" t="s">
        <v>159</v>
      </c>
      <c r="BE199" s="162">
        <f>IF(N199="základní",J199,0)</f>
        <v>0</v>
      </c>
      <c r="BF199" s="162">
        <f>IF(N199="snížená",J199,0)</f>
        <v>0</v>
      </c>
      <c r="BG199" s="162">
        <f>IF(N199="zákl. přenesená",J199,0)</f>
        <v>0</v>
      </c>
      <c r="BH199" s="162">
        <f>IF(N199="sníž. přenesená",J199,0)</f>
        <v>0</v>
      </c>
      <c r="BI199" s="162">
        <f>IF(N199="nulová",J199,0)</f>
        <v>0</v>
      </c>
      <c r="BJ199" s="17" t="s">
        <v>83</v>
      </c>
      <c r="BK199" s="162">
        <f>ROUND(I199*H199,2)</f>
        <v>0</v>
      </c>
      <c r="BL199" s="17" t="s">
        <v>166</v>
      </c>
      <c r="BM199" s="161" t="s">
        <v>895</v>
      </c>
    </row>
    <row r="200" spans="1:65" s="13" customFormat="1" ht="11.25">
      <c r="B200" s="163"/>
      <c r="D200" s="164" t="s">
        <v>171</v>
      </c>
      <c r="E200" s="165" t="s">
        <v>1</v>
      </c>
      <c r="F200" s="166" t="s">
        <v>896</v>
      </c>
      <c r="H200" s="167">
        <v>8.9860000000000007</v>
      </c>
      <c r="I200" s="168"/>
      <c r="L200" s="163"/>
      <c r="M200" s="169"/>
      <c r="N200" s="170"/>
      <c r="O200" s="170"/>
      <c r="P200" s="170"/>
      <c r="Q200" s="170"/>
      <c r="R200" s="170"/>
      <c r="S200" s="170"/>
      <c r="T200" s="171"/>
      <c r="AT200" s="165" t="s">
        <v>171</v>
      </c>
      <c r="AU200" s="165" t="s">
        <v>85</v>
      </c>
      <c r="AV200" s="13" t="s">
        <v>85</v>
      </c>
      <c r="AW200" s="13" t="s">
        <v>32</v>
      </c>
      <c r="AX200" s="13" t="s">
        <v>83</v>
      </c>
      <c r="AY200" s="165" t="s">
        <v>159</v>
      </c>
    </row>
    <row r="201" spans="1:65" s="2" customFormat="1" ht="37.9" customHeight="1">
      <c r="A201" s="32"/>
      <c r="B201" s="149"/>
      <c r="C201" s="150" t="s">
        <v>279</v>
      </c>
      <c r="D201" s="150" t="s">
        <v>161</v>
      </c>
      <c r="E201" s="151" t="s">
        <v>717</v>
      </c>
      <c r="F201" s="152" t="s">
        <v>718</v>
      </c>
      <c r="G201" s="153" t="s">
        <v>351</v>
      </c>
      <c r="H201" s="154">
        <v>30</v>
      </c>
      <c r="I201" s="155"/>
      <c r="J201" s="156">
        <f>ROUND(I201*H201,2)</f>
        <v>0</v>
      </c>
      <c r="K201" s="152" t="s">
        <v>165</v>
      </c>
      <c r="L201" s="33"/>
      <c r="M201" s="157" t="s">
        <v>1</v>
      </c>
      <c r="N201" s="158" t="s">
        <v>41</v>
      </c>
      <c r="O201" s="58"/>
      <c r="P201" s="159">
        <f>O201*H201</f>
        <v>0</v>
      </c>
      <c r="Q201" s="159">
        <v>0.20469000000000001</v>
      </c>
      <c r="R201" s="159">
        <f>Q201*H201</f>
        <v>6.1407000000000007</v>
      </c>
      <c r="S201" s="159">
        <v>0</v>
      </c>
      <c r="T201" s="160">
        <f>S201*H201</f>
        <v>0</v>
      </c>
      <c r="U201" s="32"/>
      <c r="V201" s="32"/>
      <c r="W201" s="32"/>
      <c r="X201" s="32"/>
      <c r="Y201" s="32"/>
      <c r="Z201" s="32"/>
      <c r="AA201" s="32"/>
      <c r="AB201" s="32"/>
      <c r="AC201" s="32"/>
      <c r="AD201" s="32"/>
      <c r="AE201" s="32"/>
      <c r="AR201" s="161" t="s">
        <v>166</v>
      </c>
      <c r="AT201" s="161" t="s">
        <v>161</v>
      </c>
      <c r="AU201" s="161" t="s">
        <v>85</v>
      </c>
      <c r="AY201" s="17" t="s">
        <v>159</v>
      </c>
      <c r="BE201" s="162">
        <f>IF(N201="základní",J201,0)</f>
        <v>0</v>
      </c>
      <c r="BF201" s="162">
        <f>IF(N201="snížená",J201,0)</f>
        <v>0</v>
      </c>
      <c r="BG201" s="162">
        <f>IF(N201="zákl. přenesená",J201,0)</f>
        <v>0</v>
      </c>
      <c r="BH201" s="162">
        <f>IF(N201="sníž. přenesená",J201,0)</f>
        <v>0</v>
      </c>
      <c r="BI201" s="162">
        <f>IF(N201="nulová",J201,0)</f>
        <v>0</v>
      </c>
      <c r="BJ201" s="17" t="s">
        <v>83</v>
      </c>
      <c r="BK201" s="162">
        <f>ROUND(I201*H201,2)</f>
        <v>0</v>
      </c>
      <c r="BL201" s="17" t="s">
        <v>166</v>
      </c>
      <c r="BM201" s="161" t="s">
        <v>897</v>
      </c>
    </row>
    <row r="202" spans="1:65" s="13" customFormat="1" ht="11.25">
      <c r="B202" s="163"/>
      <c r="D202" s="164" t="s">
        <v>171</v>
      </c>
      <c r="E202" s="165" t="s">
        <v>1</v>
      </c>
      <c r="F202" s="166" t="s">
        <v>898</v>
      </c>
      <c r="H202" s="167">
        <v>30</v>
      </c>
      <c r="I202" s="168"/>
      <c r="L202" s="163"/>
      <c r="M202" s="169"/>
      <c r="N202" s="170"/>
      <c r="O202" s="170"/>
      <c r="P202" s="170"/>
      <c r="Q202" s="170"/>
      <c r="R202" s="170"/>
      <c r="S202" s="170"/>
      <c r="T202" s="171"/>
      <c r="AT202" s="165" t="s">
        <v>171</v>
      </c>
      <c r="AU202" s="165" t="s">
        <v>85</v>
      </c>
      <c r="AV202" s="13" t="s">
        <v>85</v>
      </c>
      <c r="AW202" s="13" t="s">
        <v>32</v>
      </c>
      <c r="AX202" s="13" t="s">
        <v>83</v>
      </c>
      <c r="AY202" s="165" t="s">
        <v>159</v>
      </c>
    </row>
    <row r="203" spans="1:65" s="2" customFormat="1" ht="37.9" customHeight="1">
      <c r="A203" s="32"/>
      <c r="B203" s="149"/>
      <c r="C203" s="150" t="s">
        <v>281</v>
      </c>
      <c r="D203" s="150" t="s">
        <v>161</v>
      </c>
      <c r="E203" s="151" t="s">
        <v>899</v>
      </c>
      <c r="F203" s="152" t="s">
        <v>900</v>
      </c>
      <c r="G203" s="153" t="s">
        <v>351</v>
      </c>
      <c r="H203" s="154">
        <v>30</v>
      </c>
      <c r="I203" s="155"/>
      <c r="J203" s="156">
        <f>ROUND(I203*H203,2)</f>
        <v>0</v>
      </c>
      <c r="K203" s="152" t="s">
        <v>165</v>
      </c>
      <c r="L203" s="33"/>
      <c r="M203" s="157" t="s">
        <v>1</v>
      </c>
      <c r="N203" s="158" t="s">
        <v>41</v>
      </c>
      <c r="O203" s="58"/>
      <c r="P203" s="159">
        <f>O203*H203</f>
        <v>0</v>
      </c>
      <c r="Q203" s="159">
        <v>0.31530000000000002</v>
      </c>
      <c r="R203" s="159">
        <f>Q203*H203</f>
        <v>9.4590000000000014</v>
      </c>
      <c r="S203" s="159">
        <v>0</v>
      </c>
      <c r="T203" s="160">
        <f>S203*H203</f>
        <v>0</v>
      </c>
      <c r="U203" s="32"/>
      <c r="V203" s="32"/>
      <c r="W203" s="32"/>
      <c r="X203" s="32"/>
      <c r="Y203" s="32"/>
      <c r="Z203" s="32"/>
      <c r="AA203" s="32"/>
      <c r="AB203" s="32"/>
      <c r="AC203" s="32"/>
      <c r="AD203" s="32"/>
      <c r="AE203" s="32"/>
      <c r="AR203" s="161" t="s">
        <v>166</v>
      </c>
      <c r="AT203" s="161" t="s">
        <v>161</v>
      </c>
      <c r="AU203" s="161" t="s">
        <v>85</v>
      </c>
      <c r="AY203" s="17" t="s">
        <v>159</v>
      </c>
      <c r="BE203" s="162">
        <f>IF(N203="základní",J203,0)</f>
        <v>0</v>
      </c>
      <c r="BF203" s="162">
        <f>IF(N203="snížená",J203,0)</f>
        <v>0</v>
      </c>
      <c r="BG203" s="162">
        <f>IF(N203="zákl. přenesená",J203,0)</f>
        <v>0</v>
      </c>
      <c r="BH203" s="162">
        <f>IF(N203="sníž. přenesená",J203,0)</f>
        <v>0</v>
      </c>
      <c r="BI203" s="162">
        <f>IF(N203="nulová",J203,0)</f>
        <v>0</v>
      </c>
      <c r="BJ203" s="17" t="s">
        <v>83</v>
      </c>
      <c r="BK203" s="162">
        <f>ROUND(I203*H203,2)</f>
        <v>0</v>
      </c>
      <c r="BL203" s="17" t="s">
        <v>166</v>
      </c>
      <c r="BM203" s="161" t="s">
        <v>901</v>
      </c>
    </row>
    <row r="204" spans="1:65" s="12" customFormat="1" ht="22.9" customHeight="1">
      <c r="B204" s="136"/>
      <c r="D204" s="137" t="s">
        <v>75</v>
      </c>
      <c r="E204" s="147" t="s">
        <v>166</v>
      </c>
      <c r="F204" s="147" t="s">
        <v>247</v>
      </c>
      <c r="I204" s="139"/>
      <c r="J204" s="148">
        <f>BK204</f>
        <v>0</v>
      </c>
      <c r="L204" s="136"/>
      <c r="M204" s="141"/>
      <c r="N204" s="142"/>
      <c r="O204" s="142"/>
      <c r="P204" s="143">
        <f>SUM(P205:P208)</f>
        <v>0</v>
      </c>
      <c r="Q204" s="142"/>
      <c r="R204" s="143">
        <f>SUM(R205:R208)</f>
        <v>8.0036294100000003</v>
      </c>
      <c r="S204" s="142"/>
      <c r="T204" s="144">
        <f>SUM(T205:T208)</f>
        <v>0</v>
      </c>
      <c r="AR204" s="137" t="s">
        <v>83</v>
      </c>
      <c r="AT204" s="145" t="s">
        <v>75</v>
      </c>
      <c r="AU204" s="145" t="s">
        <v>83</v>
      </c>
      <c r="AY204" s="137" t="s">
        <v>159</v>
      </c>
      <c r="BK204" s="146">
        <f>SUM(BK205:BK208)</f>
        <v>0</v>
      </c>
    </row>
    <row r="205" spans="1:65" s="2" customFormat="1" ht="24.2" customHeight="1">
      <c r="A205" s="32"/>
      <c r="B205" s="149"/>
      <c r="C205" s="150" t="s">
        <v>285</v>
      </c>
      <c r="D205" s="150" t="s">
        <v>161</v>
      </c>
      <c r="E205" s="151" t="s">
        <v>509</v>
      </c>
      <c r="F205" s="152" t="s">
        <v>510</v>
      </c>
      <c r="G205" s="153" t="s">
        <v>194</v>
      </c>
      <c r="H205" s="154">
        <v>4.2329999999999997</v>
      </c>
      <c r="I205" s="155"/>
      <c r="J205" s="156">
        <f>ROUND(I205*H205,2)</f>
        <v>0</v>
      </c>
      <c r="K205" s="152" t="s">
        <v>165</v>
      </c>
      <c r="L205" s="33"/>
      <c r="M205" s="157" t="s">
        <v>1</v>
      </c>
      <c r="N205" s="158" t="s">
        <v>41</v>
      </c>
      <c r="O205" s="58"/>
      <c r="P205" s="159">
        <f>O205*H205</f>
        <v>0</v>
      </c>
      <c r="Q205" s="159">
        <v>1.8907700000000001</v>
      </c>
      <c r="R205" s="159">
        <f>Q205*H205</f>
        <v>8.0036294100000003</v>
      </c>
      <c r="S205" s="159">
        <v>0</v>
      </c>
      <c r="T205" s="160">
        <f>S205*H205</f>
        <v>0</v>
      </c>
      <c r="U205" s="32"/>
      <c r="V205" s="32"/>
      <c r="W205" s="32"/>
      <c r="X205" s="32"/>
      <c r="Y205" s="32"/>
      <c r="Z205" s="32"/>
      <c r="AA205" s="32"/>
      <c r="AB205" s="32"/>
      <c r="AC205" s="32"/>
      <c r="AD205" s="32"/>
      <c r="AE205" s="32"/>
      <c r="AR205" s="161" t="s">
        <v>166</v>
      </c>
      <c r="AT205" s="161" t="s">
        <v>161</v>
      </c>
      <c r="AU205" s="161" t="s">
        <v>85</v>
      </c>
      <c r="AY205" s="17" t="s">
        <v>159</v>
      </c>
      <c r="BE205" s="162">
        <f>IF(N205="základní",J205,0)</f>
        <v>0</v>
      </c>
      <c r="BF205" s="162">
        <f>IF(N205="snížená",J205,0)</f>
        <v>0</v>
      </c>
      <c r="BG205" s="162">
        <f>IF(N205="zákl. přenesená",J205,0)</f>
        <v>0</v>
      </c>
      <c r="BH205" s="162">
        <f>IF(N205="sníž. přenesená",J205,0)</f>
        <v>0</v>
      </c>
      <c r="BI205" s="162">
        <f>IF(N205="nulová",J205,0)</f>
        <v>0</v>
      </c>
      <c r="BJ205" s="17" t="s">
        <v>83</v>
      </c>
      <c r="BK205" s="162">
        <f>ROUND(I205*H205,2)</f>
        <v>0</v>
      </c>
      <c r="BL205" s="17" t="s">
        <v>166</v>
      </c>
      <c r="BM205" s="161" t="s">
        <v>902</v>
      </c>
    </row>
    <row r="206" spans="1:65" s="13" customFormat="1" ht="11.25">
      <c r="B206" s="163"/>
      <c r="D206" s="164" t="s">
        <v>171</v>
      </c>
      <c r="E206" s="165" t="s">
        <v>1</v>
      </c>
      <c r="F206" s="166" t="s">
        <v>903</v>
      </c>
      <c r="H206" s="167">
        <v>3.9929999999999999</v>
      </c>
      <c r="I206" s="168"/>
      <c r="L206" s="163"/>
      <c r="M206" s="169"/>
      <c r="N206" s="170"/>
      <c r="O206" s="170"/>
      <c r="P206" s="170"/>
      <c r="Q206" s="170"/>
      <c r="R206" s="170"/>
      <c r="S206" s="170"/>
      <c r="T206" s="171"/>
      <c r="AT206" s="165" t="s">
        <v>171</v>
      </c>
      <c r="AU206" s="165" t="s">
        <v>85</v>
      </c>
      <c r="AV206" s="13" t="s">
        <v>85</v>
      </c>
      <c r="AW206" s="13" t="s">
        <v>32</v>
      </c>
      <c r="AX206" s="13" t="s">
        <v>76</v>
      </c>
      <c r="AY206" s="165" t="s">
        <v>159</v>
      </c>
    </row>
    <row r="207" spans="1:65" s="13" customFormat="1" ht="11.25">
      <c r="B207" s="163"/>
      <c r="D207" s="164" t="s">
        <v>171</v>
      </c>
      <c r="E207" s="165" t="s">
        <v>1</v>
      </c>
      <c r="F207" s="166" t="s">
        <v>904</v>
      </c>
      <c r="H207" s="167">
        <v>0.24</v>
      </c>
      <c r="I207" s="168"/>
      <c r="L207" s="163"/>
      <c r="M207" s="169"/>
      <c r="N207" s="170"/>
      <c r="O207" s="170"/>
      <c r="P207" s="170"/>
      <c r="Q207" s="170"/>
      <c r="R207" s="170"/>
      <c r="S207" s="170"/>
      <c r="T207" s="171"/>
      <c r="AT207" s="165" t="s">
        <v>171</v>
      </c>
      <c r="AU207" s="165" t="s">
        <v>85</v>
      </c>
      <c r="AV207" s="13" t="s">
        <v>85</v>
      </c>
      <c r="AW207" s="13" t="s">
        <v>32</v>
      </c>
      <c r="AX207" s="13" t="s">
        <v>76</v>
      </c>
      <c r="AY207" s="165" t="s">
        <v>159</v>
      </c>
    </row>
    <row r="208" spans="1:65" s="15" customFormat="1" ht="11.25">
      <c r="B208" s="179"/>
      <c r="D208" s="164" t="s">
        <v>171</v>
      </c>
      <c r="E208" s="180" t="s">
        <v>442</v>
      </c>
      <c r="F208" s="181" t="s">
        <v>210</v>
      </c>
      <c r="H208" s="182">
        <v>4.2329999999999997</v>
      </c>
      <c r="I208" s="183"/>
      <c r="L208" s="179"/>
      <c r="M208" s="184"/>
      <c r="N208" s="185"/>
      <c r="O208" s="185"/>
      <c r="P208" s="185"/>
      <c r="Q208" s="185"/>
      <c r="R208" s="185"/>
      <c r="S208" s="185"/>
      <c r="T208" s="186"/>
      <c r="AT208" s="180" t="s">
        <v>171</v>
      </c>
      <c r="AU208" s="180" t="s">
        <v>85</v>
      </c>
      <c r="AV208" s="15" t="s">
        <v>166</v>
      </c>
      <c r="AW208" s="15" t="s">
        <v>32</v>
      </c>
      <c r="AX208" s="15" t="s">
        <v>83</v>
      </c>
      <c r="AY208" s="180" t="s">
        <v>159</v>
      </c>
    </row>
    <row r="209" spans="1:65" s="12" customFormat="1" ht="22.9" customHeight="1">
      <c r="B209" s="136"/>
      <c r="D209" s="137" t="s">
        <v>75</v>
      </c>
      <c r="E209" s="147" t="s">
        <v>197</v>
      </c>
      <c r="F209" s="147" t="s">
        <v>522</v>
      </c>
      <c r="I209" s="139"/>
      <c r="J209" s="148">
        <f>BK209</f>
        <v>0</v>
      </c>
      <c r="L209" s="136"/>
      <c r="M209" s="141"/>
      <c r="N209" s="142"/>
      <c r="O209" s="142"/>
      <c r="P209" s="143">
        <f>SUM(P210:P230)</f>
        <v>0</v>
      </c>
      <c r="Q209" s="142"/>
      <c r="R209" s="143">
        <f>SUM(R210:R230)</f>
        <v>49.924370000000003</v>
      </c>
      <c r="S209" s="142"/>
      <c r="T209" s="144">
        <f>SUM(T210:T230)</f>
        <v>0</v>
      </c>
      <c r="AR209" s="137" t="s">
        <v>83</v>
      </c>
      <c r="AT209" s="145" t="s">
        <v>75</v>
      </c>
      <c r="AU209" s="145" t="s">
        <v>83</v>
      </c>
      <c r="AY209" s="137" t="s">
        <v>159</v>
      </c>
      <c r="BK209" s="146">
        <f>SUM(BK210:BK230)</f>
        <v>0</v>
      </c>
    </row>
    <row r="210" spans="1:65" s="2" customFormat="1" ht="33" customHeight="1">
      <c r="A210" s="32"/>
      <c r="B210" s="149"/>
      <c r="C210" s="150" t="s">
        <v>289</v>
      </c>
      <c r="D210" s="150" t="s">
        <v>161</v>
      </c>
      <c r="E210" s="151" t="s">
        <v>905</v>
      </c>
      <c r="F210" s="152" t="s">
        <v>906</v>
      </c>
      <c r="G210" s="153" t="s">
        <v>351</v>
      </c>
      <c r="H210" s="154">
        <v>3</v>
      </c>
      <c r="I210" s="155"/>
      <c r="J210" s="156">
        <f t="shared" ref="J210:J230" si="0">ROUND(I210*H210,2)</f>
        <v>0</v>
      </c>
      <c r="K210" s="152" t="s">
        <v>165</v>
      </c>
      <c r="L210" s="33"/>
      <c r="M210" s="157" t="s">
        <v>1</v>
      </c>
      <c r="N210" s="158" t="s">
        <v>41</v>
      </c>
      <c r="O210" s="58"/>
      <c r="P210" s="159">
        <f t="shared" ref="P210:P230" si="1">O210*H210</f>
        <v>0</v>
      </c>
      <c r="Q210" s="159">
        <v>1.0000000000000001E-5</v>
      </c>
      <c r="R210" s="159">
        <f t="shared" ref="R210:R230" si="2">Q210*H210</f>
        <v>3.0000000000000004E-5</v>
      </c>
      <c r="S210" s="159">
        <v>0</v>
      </c>
      <c r="T210" s="160">
        <f t="shared" ref="T210:T230" si="3">S210*H210</f>
        <v>0</v>
      </c>
      <c r="U210" s="32"/>
      <c r="V210" s="32"/>
      <c r="W210" s="32"/>
      <c r="X210" s="32"/>
      <c r="Y210" s="32"/>
      <c r="Z210" s="32"/>
      <c r="AA210" s="32"/>
      <c r="AB210" s="32"/>
      <c r="AC210" s="32"/>
      <c r="AD210" s="32"/>
      <c r="AE210" s="32"/>
      <c r="AR210" s="161" t="s">
        <v>166</v>
      </c>
      <c r="AT210" s="161" t="s">
        <v>161</v>
      </c>
      <c r="AU210" s="161" t="s">
        <v>85</v>
      </c>
      <c r="AY210" s="17" t="s">
        <v>159</v>
      </c>
      <c r="BE210" s="162">
        <f t="shared" ref="BE210:BE230" si="4">IF(N210="základní",J210,0)</f>
        <v>0</v>
      </c>
      <c r="BF210" s="162">
        <f t="shared" ref="BF210:BF230" si="5">IF(N210="snížená",J210,0)</f>
        <v>0</v>
      </c>
      <c r="BG210" s="162">
        <f t="shared" ref="BG210:BG230" si="6">IF(N210="zákl. přenesená",J210,0)</f>
        <v>0</v>
      </c>
      <c r="BH210" s="162">
        <f t="shared" ref="BH210:BH230" si="7">IF(N210="sníž. přenesená",J210,0)</f>
        <v>0</v>
      </c>
      <c r="BI210" s="162">
        <f t="shared" ref="BI210:BI230" si="8">IF(N210="nulová",J210,0)</f>
        <v>0</v>
      </c>
      <c r="BJ210" s="17" t="s">
        <v>83</v>
      </c>
      <c r="BK210" s="162">
        <f t="shared" ref="BK210:BK230" si="9">ROUND(I210*H210,2)</f>
        <v>0</v>
      </c>
      <c r="BL210" s="17" t="s">
        <v>166</v>
      </c>
      <c r="BM210" s="161" t="s">
        <v>907</v>
      </c>
    </row>
    <row r="211" spans="1:65" s="2" customFormat="1" ht="16.5" customHeight="1">
      <c r="A211" s="32"/>
      <c r="B211" s="149"/>
      <c r="C211" s="187" t="s">
        <v>293</v>
      </c>
      <c r="D211" s="187" t="s">
        <v>308</v>
      </c>
      <c r="E211" s="188" t="s">
        <v>908</v>
      </c>
      <c r="F211" s="189" t="s">
        <v>909</v>
      </c>
      <c r="G211" s="190" t="s">
        <v>351</v>
      </c>
      <c r="H211" s="191">
        <v>3</v>
      </c>
      <c r="I211" s="192"/>
      <c r="J211" s="193">
        <f t="shared" si="0"/>
        <v>0</v>
      </c>
      <c r="K211" s="189" t="s">
        <v>1</v>
      </c>
      <c r="L211" s="194"/>
      <c r="M211" s="195" t="s">
        <v>1</v>
      </c>
      <c r="N211" s="196" t="s">
        <v>41</v>
      </c>
      <c r="O211" s="58"/>
      <c r="P211" s="159">
        <f t="shared" si="1"/>
        <v>0</v>
      </c>
      <c r="Q211" s="159">
        <v>1.73E-3</v>
      </c>
      <c r="R211" s="159">
        <f t="shared" si="2"/>
        <v>5.1900000000000002E-3</v>
      </c>
      <c r="S211" s="159">
        <v>0</v>
      </c>
      <c r="T211" s="160">
        <f t="shared" si="3"/>
        <v>0</v>
      </c>
      <c r="U211" s="32"/>
      <c r="V211" s="32"/>
      <c r="W211" s="32"/>
      <c r="X211" s="32"/>
      <c r="Y211" s="32"/>
      <c r="Z211" s="32"/>
      <c r="AA211" s="32"/>
      <c r="AB211" s="32"/>
      <c r="AC211" s="32"/>
      <c r="AD211" s="32"/>
      <c r="AE211" s="32"/>
      <c r="AR211" s="161" t="s">
        <v>197</v>
      </c>
      <c r="AT211" s="161" t="s">
        <v>308</v>
      </c>
      <c r="AU211" s="161" t="s">
        <v>85</v>
      </c>
      <c r="AY211" s="17" t="s">
        <v>159</v>
      </c>
      <c r="BE211" s="162">
        <f t="shared" si="4"/>
        <v>0</v>
      </c>
      <c r="BF211" s="162">
        <f t="shared" si="5"/>
        <v>0</v>
      </c>
      <c r="BG211" s="162">
        <f t="shared" si="6"/>
        <v>0</v>
      </c>
      <c r="BH211" s="162">
        <f t="shared" si="7"/>
        <v>0</v>
      </c>
      <c r="BI211" s="162">
        <f t="shared" si="8"/>
        <v>0</v>
      </c>
      <c r="BJ211" s="17" t="s">
        <v>83</v>
      </c>
      <c r="BK211" s="162">
        <f t="shared" si="9"/>
        <v>0</v>
      </c>
      <c r="BL211" s="17" t="s">
        <v>166</v>
      </c>
      <c r="BM211" s="161" t="s">
        <v>910</v>
      </c>
    </row>
    <row r="212" spans="1:65" s="2" customFormat="1" ht="24.2" customHeight="1">
      <c r="A212" s="32"/>
      <c r="B212" s="149"/>
      <c r="C212" s="150" t="s">
        <v>297</v>
      </c>
      <c r="D212" s="150" t="s">
        <v>161</v>
      </c>
      <c r="E212" s="151" t="s">
        <v>911</v>
      </c>
      <c r="F212" s="152" t="s">
        <v>912</v>
      </c>
      <c r="G212" s="153" t="s">
        <v>351</v>
      </c>
      <c r="H212" s="154">
        <v>25</v>
      </c>
      <c r="I212" s="155"/>
      <c r="J212" s="156">
        <f t="shared" si="0"/>
        <v>0</v>
      </c>
      <c r="K212" s="152" t="s">
        <v>165</v>
      </c>
      <c r="L212" s="33"/>
      <c r="M212" s="157" t="s">
        <v>1</v>
      </c>
      <c r="N212" s="158" t="s">
        <v>41</v>
      </c>
      <c r="O212" s="58"/>
      <c r="P212" s="159">
        <f t="shared" si="1"/>
        <v>0</v>
      </c>
      <c r="Q212" s="159">
        <v>2.0000000000000002E-5</v>
      </c>
      <c r="R212" s="159">
        <f t="shared" si="2"/>
        <v>5.0000000000000001E-4</v>
      </c>
      <c r="S212" s="159">
        <v>0</v>
      </c>
      <c r="T212" s="160">
        <f t="shared" si="3"/>
        <v>0</v>
      </c>
      <c r="U212" s="32"/>
      <c r="V212" s="32"/>
      <c r="W212" s="32"/>
      <c r="X212" s="32"/>
      <c r="Y212" s="32"/>
      <c r="Z212" s="32"/>
      <c r="AA212" s="32"/>
      <c r="AB212" s="32"/>
      <c r="AC212" s="32"/>
      <c r="AD212" s="32"/>
      <c r="AE212" s="32"/>
      <c r="AR212" s="161" t="s">
        <v>166</v>
      </c>
      <c r="AT212" s="161" t="s">
        <v>161</v>
      </c>
      <c r="AU212" s="161" t="s">
        <v>85</v>
      </c>
      <c r="AY212" s="17" t="s">
        <v>159</v>
      </c>
      <c r="BE212" s="162">
        <f t="shared" si="4"/>
        <v>0</v>
      </c>
      <c r="BF212" s="162">
        <f t="shared" si="5"/>
        <v>0</v>
      </c>
      <c r="BG212" s="162">
        <f t="shared" si="6"/>
        <v>0</v>
      </c>
      <c r="BH212" s="162">
        <f t="shared" si="7"/>
        <v>0</v>
      </c>
      <c r="BI212" s="162">
        <f t="shared" si="8"/>
        <v>0</v>
      </c>
      <c r="BJ212" s="17" t="s">
        <v>83</v>
      </c>
      <c r="BK212" s="162">
        <f t="shared" si="9"/>
        <v>0</v>
      </c>
      <c r="BL212" s="17" t="s">
        <v>166</v>
      </c>
      <c r="BM212" s="161" t="s">
        <v>913</v>
      </c>
    </row>
    <row r="213" spans="1:65" s="2" customFormat="1" ht="24.2" customHeight="1">
      <c r="A213" s="32"/>
      <c r="B213" s="149"/>
      <c r="C213" s="187" t="s">
        <v>302</v>
      </c>
      <c r="D213" s="187" t="s">
        <v>308</v>
      </c>
      <c r="E213" s="188" t="s">
        <v>914</v>
      </c>
      <c r="F213" s="189" t="s">
        <v>915</v>
      </c>
      <c r="G213" s="190" t="s">
        <v>351</v>
      </c>
      <c r="H213" s="191">
        <v>24</v>
      </c>
      <c r="I213" s="192"/>
      <c r="J213" s="193">
        <f t="shared" si="0"/>
        <v>0</v>
      </c>
      <c r="K213" s="189" t="s">
        <v>165</v>
      </c>
      <c r="L213" s="194"/>
      <c r="M213" s="195" t="s">
        <v>1</v>
      </c>
      <c r="N213" s="196" t="s">
        <v>41</v>
      </c>
      <c r="O213" s="58"/>
      <c r="P213" s="159">
        <f t="shared" si="1"/>
        <v>0</v>
      </c>
      <c r="Q213" s="159">
        <v>8.0199999999999994E-3</v>
      </c>
      <c r="R213" s="159">
        <f t="shared" si="2"/>
        <v>0.19247999999999998</v>
      </c>
      <c r="S213" s="159">
        <v>0</v>
      </c>
      <c r="T213" s="160">
        <f t="shared" si="3"/>
        <v>0</v>
      </c>
      <c r="U213" s="32"/>
      <c r="V213" s="32"/>
      <c r="W213" s="32"/>
      <c r="X213" s="32"/>
      <c r="Y213" s="32"/>
      <c r="Z213" s="32"/>
      <c r="AA213" s="32"/>
      <c r="AB213" s="32"/>
      <c r="AC213" s="32"/>
      <c r="AD213" s="32"/>
      <c r="AE213" s="32"/>
      <c r="AR213" s="161" t="s">
        <v>197</v>
      </c>
      <c r="AT213" s="161" t="s">
        <v>308</v>
      </c>
      <c r="AU213" s="161" t="s">
        <v>85</v>
      </c>
      <c r="AY213" s="17" t="s">
        <v>159</v>
      </c>
      <c r="BE213" s="162">
        <f t="shared" si="4"/>
        <v>0</v>
      </c>
      <c r="BF213" s="162">
        <f t="shared" si="5"/>
        <v>0</v>
      </c>
      <c r="BG213" s="162">
        <f t="shared" si="6"/>
        <v>0</v>
      </c>
      <c r="BH213" s="162">
        <f t="shared" si="7"/>
        <v>0</v>
      </c>
      <c r="BI213" s="162">
        <f t="shared" si="8"/>
        <v>0</v>
      </c>
      <c r="BJ213" s="17" t="s">
        <v>83</v>
      </c>
      <c r="BK213" s="162">
        <f t="shared" si="9"/>
        <v>0</v>
      </c>
      <c r="BL213" s="17" t="s">
        <v>166</v>
      </c>
      <c r="BM213" s="161" t="s">
        <v>916</v>
      </c>
    </row>
    <row r="214" spans="1:65" s="2" customFormat="1" ht="24.2" customHeight="1">
      <c r="A214" s="32"/>
      <c r="B214" s="149"/>
      <c r="C214" s="187" t="s">
        <v>307</v>
      </c>
      <c r="D214" s="187" t="s">
        <v>308</v>
      </c>
      <c r="E214" s="188" t="s">
        <v>917</v>
      </c>
      <c r="F214" s="189" t="s">
        <v>918</v>
      </c>
      <c r="G214" s="190" t="s">
        <v>351</v>
      </c>
      <c r="H214" s="191">
        <v>1</v>
      </c>
      <c r="I214" s="192"/>
      <c r="J214" s="193">
        <f t="shared" si="0"/>
        <v>0</v>
      </c>
      <c r="K214" s="189" t="s">
        <v>165</v>
      </c>
      <c r="L214" s="194"/>
      <c r="M214" s="195" t="s">
        <v>1</v>
      </c>
      <c r="N214" s="196" t="s">
        <v>41</v>
      </c>
      <c r="O214" s="58"/>
      <c r="P214" s="159">
        <f t="shared" si="1"/>
        <v>0</v>
      </c>
      <c r="Q214" s="159">
        <v>8.0000000000000002E-3</v>
      </c>
      <c r="R214" s="159">
        <f t="shared" si="2"/>
        <v>8.0000000000000002E-3</v>
      </c>
      <c r="S214" s="159">
        <v>0</v>
      </c>
      <c r="T214" s="160">
        <f t="shared" si="3"/>
        <v>0</v>
      </c>
      <c r="U214" s="32"/>
      <c r="V214" s="32"/>
      <c r="W214" s="32"/>
      <c r="X214" s="32"/>
      <c r="Y214" s="32"/>
      <c r="Z214" s="32"/>
      <c r="AA214" s="32"/>
      <c r="AB214" s="32"/>
      <c r="AC214" s="32"/>
      <c r="AD214" s="32"/>
      <c r="AE214" s="32"/>
      <c r="AR214" s="161" t="s">
        <v>197</v>
      </c>
      <c r="AT214" s="161" t="s">
        <v>308</v>
      </c>
      <c r="AU214" s="161" t="s">
        <v>85</v>
      </c>
      <c r="AY214" s="17" t="s">
        <v>159</v>
      </c>
      <c r="BE214" s="162">
        <f t="shared" si="4"/>
        <v>0</v>
      </c>
      <c r="BF214" s="162">
        <f t="shared" si="5"/>
        <v>0</v>
      </c>
      <c r="BG214" s="162">
        <f t="shared" si="6"/>
        <v>0</v>
      </c>
      <c r="BH214" s="162">
        <f t="shared" si="7"/>
        <v>0</v>
      </c>
      <c r="BI214" s="162">
        <f t="shared" si="8"/>
        <v>0</v>
      </c>
      <c r="BJ214" s="17" t="s">
        <v>83</v>
      </c>
      <c r="BK214" s="162">
        <f t="shared" si="9"/>
        <v>0</v>
      </c>
      <c r="BL214" s="17" t="s">
        <v>166</v>
      </c>
      <c r="BM214" s="161" t="s">
        <v>919</v>
      </c>
    </row>
    <row r="215" spans="1:65" s="2" customFormat="1" ht="21.75" customHeight="1">
      <c r="A215" s="32"/>
      <c r="B215" s="149"/>
      <c r="C215" s="150" t="s">
        <v>313</v>
      </c>
      <c r="D215" s="150" t="s">
        <v>161</v>
      </c>
      <c r="E215" s="151" t="s">
        <v>920</v>
      </c>
      <c r="F215" s="152" t="s">
        <v>921</v>
      </c>
      <c r="G215" s="153" t="s">
        <v>351</v>
      </c>
      <c r="H215" s="154">
        <v>2</v>
      </c>
      <c r="I215" s="155"/>
      <c r="J215" s="156">
        <f t="shared" si="0"/>
        <v>0</v>
      </c>
      <c r="K215" s="152" t="s">
        <v>1</v>
      </c>
      <c r="L215" s="33"/>
      <c r="M215" s="157" t="s">
        <v>1</v>
      </c>
      <c r="N215" s="158" t="s">
        <v>41</v>
      </c>
      <c r="O215" s="58"/>
      <c r="P215" s="159">
        <f t="shared" si="1"/>
        <v>0</v>
      </c>
      <c r="Q215" s="159">
        <v>0</v>
      </c>
      <c r="R215" s="159">
        <f t="shared" si="2"/>
        <v>0</v>
      </c>
      <c r="S215" s="159">
        <v>0</v>
      </c>
      <c r="T215" s="160">
        <f t="shared" si="3"/>
        <v>0</v>
      </c>
      <c r="U215" s="32"/>
      <c r="V215" s="32"/>
      <c r="W215" s="32"/>
      <c r="X215" s="32"/>
      <c r="Y215" s="32"/>
      <c r="Z215" s="32"/>
      <c r="AA215" s="32"/>
      <c r="AB215" s="32"/>
      <c r="AC215" s="32"/>
      <c r="AD215" s="32"/>
      <c r="AE215" s="32"/>
      <c r="AR215" s="161" t="s">
        <v>166</v>
      </c>
      <c r="AT215" s="161" t="s">
        <v>161</v>
      </c>
      <c r="AU215" s="161" t="s">
        <v>85</v>
      </c>
      <c r="AY215" s="17" t="s">
        <v>159</v>
      </c>
      <c r="BE215" s="162">
        <f t="shared" si="4"/>
        <v>0</v>
      </c>
      <c r="BF215" s="162">
        <f t="shared" si="5"/>
        <v>0</v>
      </c>
      <c r="BG215" s="162">
        <f t="shared" si="6"/>
        <v>0</v>
      </c>
      <c r="BH215" s="162">
        <f t="shared" si="7"/>
        <v>0</v>
      </c>
      <c r="BI215" s="162">
        <f t="shared" si="8"/>
        <v>0</v>
      </c>
      <c r="BJ215" s="17" t="s">
        <v>83</v>
      </c>
      <c r="BK215" s="162">
        <f t="shared" si="9"/>
        <v>0</v>
      </c>
      <c r="BL215" s="17" t="s">
        <v>166</v>
      </c>
      <c r="BM215" s="161" t="s">
        <v>922</v>
      </c>
    </row>
    <row r="216" spans="1:65" s="2" customFormat="1" ht="16.5" customHeight="1">
      <c r="A216" s="32"/>
      <c r="B216" s="149"/>
      <c r="C216" s="187" t="s">
        <v>319</v>
      </c>
      <c r="D216" s="187" t="s">
        <v>308</v>
      </c>
      <c r="E216" s="188" t="s">
        <v>923</v>
      </c>
      <c r="F216" s="189" t="s">
        <v>924</v>
      </c>
      <c r="G216" s="190" t="s">
        <v>351</v>
      </c>
      <c r="H216" s="191">
        <v>2</v>
      </c>
      <c r="I216" s="192"/>
      <c r="J216" s="193">
        <f t="shared" si="0"/>
        <v>0</v>
      </c>
      <c r="K216" s="189" t="s">
        <v>165</v>
      </c>
      <c r="L216" s="194"/>
      <c r="M216" s="195" t="s">
        <v>1</v>
      </c>
      <c r="N216" s="196" t="s">
        <v>41</v>
      </c>
      <c r="O216" s="58"/>
      <c r="P216" s="159">
        <f t="shared" si="1"/>
        <v>0</v>
      </c>
      <c r="Q216" s="159">
        <v>5.2839999999999998E-2</v>
      </c>
      <c r="R216" s="159">
        <f t="shared" si="2"/>
        <v>0.10568</v>
      </c>
      <c r="S216" s="159">
        <v>0</v>
      </c>
      <c r="T216" s="160">
        <f t="shared" si="3"/>
        <v>0</v>
      </c>
      <c r="U216" s="32"/>
      <c r="V216" s="32"/>
      <c r="W216" s="32"/>
      <c r="X216" s="32"/>
      <c r="Y216" s="32"/>
      <c r="Z216" s="32"/>
      <c r="AA216" s="32"/>
      <c r="AB216" s="32"/>
      <c r="AC216" s="32"/>
      <c r="AD216" s="32"/>
      <c r="AE216" s="32"/>
      <c r="AR216" s="161" t="s">
        <v>197</v>
      </c>
      <c r="AT216" s="161" t="s">
        <v>308</v>
      </c>
      <c r="AU216" s="161" t="s">
        <v>85</v>
      </c>
      <c r="AY216" s="17" t="s">
        <v>159</v>
      </c>
      <c r="BE216" s="162">
        <f t="shared" si="4"/>
        <v>0</v>
      </c>
      <c r="BF216" s="162">
        <f t="shared" si="5"/>
        <v>0</v>
      </c>
      <c r="BG216" s="162">
        <f t="shared" si="6"/>
        <v>0</v>
      </c>
      <c r="BH216" s="162">
        <f t="shared" si="7"/>
        <v>0</v>
      </c>
      <c r="BI216" s="162">
        <f t="shared" si="8"/>
        <v>0</v>
      </c>
      <c r="BJ216" s="17" t="s">
        <v>83</v>
      </c>
      <c r="BK216" s="162">
        <f t="shared" si="9"/>
        <v>0</v>
      </c>
      <c r="BL216" s="17" t="s">
        <v>166</v>
      </c>
      <c r="BM216" s="161" t="s">
        <v>925</v>
      </c>
    </row>
    <row r="217" spans="1:65" s="2" customFormat="1" ht="21.75" customHeight="1">
      <c r="A217" s="32"/>
      <c r="B217" s="149"/>
      <c r="C217" s="150" t="s">
        <v>323</v>
      </c>
      <c r="D217" s="150" t="s">
        <v>161</v>
      </c>
      <c r="E217" s="151" t="s">
        <v>926</v>
      </c>
      <c r="F217" s="152" t="s">
        <v>927</v>
      </c>
      <c r="G217" s="153" t="s">
        <v>351</v>
      </c>
      <c r="H217" s="154">
        <v>3</v>
      </c>
      <c r="I217" s="155"/>
      <c r="J217" s="156">
        <f t="shared" si="0"/>
        <v>0</v>
      </c>
      <c r="K217" s="152" t="s">
        <v>165</v>
      </c>
      <c r="L217" s="33"/>
      <c r="M217" s="157" t="s">
        <v>1</v>
      </c>
      <c r="N217" s="158" t="s">
        <v>41</v>
      </c>
      <c r="O217" s="58"/>
      <c r="P217" s="159">
        <f t="shared" si="1"/>
        <v>0</v>
      </c>
      <c r="Q217" s="159">
        <v>0</v>
      </c>
      <c r="R217" s="159">
        <f t="shared" si="2"/>
        <v>0</v>
      </c>
      <c r="S217" s="159">
        <v>0</v>
      </c>
      <c r="T217" s="160">
        <f t="shared" si="3"/>
        <v>0</v>
      </c>
      <c r="U217" s="32"/>
      <c r="V217" s="32"/>
      <c r="W217" s="32"/>
      <c r="X217" s="32"/>
      <c r="Y217" s="32"/>
      <c r="Z217" s="32"/>
      <c r="AA217" s="32"/>
      <c r="AB217" s="32"/>
      <c r="AC217" s="32"/>
      <c r="AD217" s="32"/>
      <c r="AE217" s="32"/>
      <c r="AR217" s="161" t="s">
        <v>166</v>
      </c>
      <c r="AT217" s="161" t="s">
        <v>161</v>
      </c>
      <c r="AU217" s="161" t="s">
        <v>85</v>
      </c>
      <c r="AY217" s="17" t="s">
        <v>159</v>
      </c>
      <c r="BE217" s="162">
        <f t="shared" si="4"/>
        <v>0</v>
      </c>
      <c r="BF217" s="162">
        <f t="shared" si="5"/>
        <v>0</v>
      </c>
      <c r="BG217" s="162">
        <f t="shared" si="6"/>
        <v>0</v>
      </c>
      <c r="BH217" s="162">
        <f t="shared" si="7"/>
        <v>0</v>
      </c>
      <c r="BI217" s="162">
        <f t="shared" si="8"/>
        <v>0</v>
      </c>
      <c r="BJ217" s="17" t="s">
        <v>83</v>
      </c>
      <c r="BK217" s="162">
        <f t="shared" si="9"/>
        <v>0</v>
      </c>
      <c r="BL217" s="17" t="s">
        <v>166</v>
      </c>
      <c r="BM217" s="161" t="s">
        <v>928</v>
      </c>
    </row>
    <row r="218" spans="1:65" s="2" customFormat="1" ht="24.2" customHeight="1">
      <c r="A218" s="32"/>
      <c r="B218" s="149"/>
      <c r="C218" s="150" t="s">
        <v>329</v>
      </c>
      <c r="D218" s="150" t="s">
        <v>161</v>
      </c>
      <c r="E218" s="151" t="s">
        <v>929</v>
      </c>
      <c r="F218" s="152" t="s">
        <v>930</v>
      </c>
      <c r="G218" s="153" t="s">
        <v>351</v>
      </c>
      <c r="H218" s="154">
        <v>25</v>
      </c>
      <c r="I218" s="155"/>
      <c r="J218" s="156">
        <f t="shared" si="0"/>
        <v>0</v>
      </c>
      <c r="K218" s="152" t="s">
        <v>165</v>
      </c>
      <c r="L218" s="33"/>
      <c r="M218" s="157" t="s">
        <v>1</v>
      </c>
      <c r="N218" s="158" t="s">
        <v>41</v>
      </c>
      <c r="O218" s="58"/>
      <c r="P218" s="159">
        <f t="shared" si="1"/>
        <v>0</v>
      </c>
      <c r="Q218" s="159">
        <v>0</v>
      </c>
      <c r="R218" s="159">
        <f t="shared" si="2"/>
        <v>0</v>
      </c>
      <c r="S218" s="159">
        <v>0</v>
      </c>
      <c r="T218" s="160">
        <f t="shared" si="3"/>
        <v>0</v>
      </c>
      <c r="U218" s="32"/>
      <c r="V218" s="32"/>
      <c r="W218" s="32"/>
      <c r="X218" s="32"/>
      <c r="Y218" s="32"/>
      <c r="Z218" s="32"/>
      <c r="AA218" s="32"/>
      <c r="AB218" s="32"/>
      <c r="AC218" s="32"/>
      <c r="AD218" s="32"/>
      <c r="AE218" s="32"/>
      <c r="AR218" s="161" t="s">
        <v>166</v>
      </c>
      <c r="AT218" s="161" t="s">
        <v>161</v>
      </c>
      <c r="AU218" s="161" t="s">
        <v>85</v>
      </c>
      <c r="AY218" s="17" t="s">
        <v>159</v>
      </c>
      <c r="BE218" s="162">
        <f t="shared" si="4"/>
        <v>0</v>
      </c>
      <c r="BF218" s="162">
        <f t="shared" si="5"/>
        <v>0</v>
      </c>
      <c r="BG218" s="162">
        <f t="shared" si="6"/>
        <v>0</v>
      </c>
      <c r="BH218" s="162">
        <f t="shared" si="7"/>
        <v>0</v>
      </c>
      <c r="BI218" s="162">
        <f t="shared" si="8"/>
        <v>0</v>
      </c>
      <c r="BJ218" s="17" t="s">
        <v>83</v>
      </c>
      <c r="BK218" s="162">
        <f t="shared" si="9"/>
        <v>0</v>
      </c>
      <c r="BL218" s="17" t="s">
        <v>166</v>
      </c>
      <c r="BM218" s="161" t="s">
        <v>931</v>
      </c>
    </row>
    <row r="219" spans="1:65" s="2" customFormat="1" ht="24.2" customHeight="1">
      <c r="A219" s="32"/>
      <c r="B219" s="149"/>
      <c r="C219" s="150" t="s">
        <v>334</v>
      </c>
      <c r="D219" s="150" t="s">
        <v>161</v>
      </c>
      <c r="E219" s="151" t="s">
        <v>932</v>
      </c>
      <c r="F219" s="152" t="s">
        <v>933</v>
      </c>
      <c r="G219" s="153" t="s">
        <v>537</v>
      </c>
      <c r="H219" s="154">
        <v>1</v>
      </c>
      <c r="I219" s="155"/>
      <c r="J219" s="156">
        <f t="shared" si="0"/>
        <v>0</v>
      </c>
      <c r="K219" s="152" t="s">
        <v>165</v>
      </c>
      <c r="L219" s="33"/>
      <c r="M219" s="157" t="s">
        <v>1</v>
      </c>
      <c r="N219" s="158" t="s">
        <v>41</v>
      </c>
      <c r="O219" s="58"/>
      <c r="P219" s="159">
        <f t="shared" si="1"/>
        <v>0</v>
      </c>
      <c r="Q219" s="159">
        <v>1.92726</v>
      </c>
      <c r="R219" s="159">
        <f t="shared" si="2"/>
        <v>1.92726</v>
      </c>
      <c r="S219" s="159">
        <v>0</v>
      </c>
      <c r="T219" s="160">
        <f t="shared" si="3"/>
        <v>0</v>
      </c>
      <c r="U219" s="32"/>
      <c r="V219" s="32"/>
      <c r="W219" s="32"/>
      <c r="X219" s="32"/>
      <c r="Y219" s="32"/>
      <c r="Z219" s="32"/>
      <c r="AA219" s="32"/>
      <c r="AB219" s="32"/>
      <c r="AC219" s="32"/>
      <c r="AD219" s="32"/>
      <c r="AE219" s="32"/>
      <c r="AR219" s="161" t="s">
        <v>166</v>
      </c>
      <c r="AT219" s="161" t="s">
        <v>161</v>
      </c>
      <c r="AU219" s="161" t="s">
        <v>85</v>
      </c>
      <c r="AY219" s="17" t="s">
        <v>159</v>
      </c>
      <c r="BE219" s="162">
        <f t="shared" si="4"/>
        <v>0</v>
      </c>
      <c r="BF219" s="162">
        <f t="shared" si="5"/>
        <v>0</v>
      </c>
      <c r="BG219" s="162">
        <f t="shared" si="6"/>
        <v>0</v>
      </c>
      <c r="BH219" s="162">
        <f t="shared" si="7"/>
        <v>0</v>
      </c>
      <c r="BI219" s="162">
        <f t="shared" si="8"/>
        <v>0</v>
      </c>
      <c r="BJ219" s="17" t="s">
        <v>83</v>
      </c>
      <c r="BK219" s="162">
        <f t="shared" si="9"/>
        <v>0</v>
      </c>
      <c r="BL219" s="17" t="s">
        <v>166</v>
      </c>
      <c r="BM219" s="161" t="s">
        <v>934</v>
      </c>
    </row>
    <row r="220" spans="1:65" s="2" customFormat="1" ht="16.5" customHeight="1">
      <c r="A220" s="32"/>
      <c r="B220" s="149"/>
      <c r="C220" s="187" t="s">
        <v>339</v>
      </c>
      <c r="D220" s="187" t="s">
        <v>308</v>
      </c>
      <c r="E220" s="188" t="s">
        <v>935</v>
      </c>
      <c r="F220" s="189" t="s">
        <v>936</v>
      </c>
      <c r="G220" s="190" t="s">
        <v>537</v>
      </c>
      <c r="H220" s="191">
        <v>1</v>
      </c>
      <c r="I220" s="192"/>
      <c r="J220" s="193">
        <f t="shared" si="0"/>
        <v>0</v>
      </c>
      <c r="K220" s="189" t="s">
        <v>1</v>
      </c>
      <c r="L220" s="194"/>
      <c r="M220" s="195" t="s">
        <v>1</v>
      </c>
      <c r="N220" s="196" t="s">
        <v>41</v>
      </c>
      <c r="O220" s="58"/>
      <c r="P220" s="159">
        <f t="shared" si="1"/>
        <v>0</v>
      </c>
      <c r="Q220" s="159">
        <v>1.75</v>
      </c>
      <c r="R220" s="159">
        <f t="shared" si="2"/>
        <v>1.75</v>
      </c>
      <c r="S220" s="159">
        <v>0</v>
      </c>
      <c r="T220" s="160">
        <f t="shared" si="3"/>
        <v>0</v>
      </c>
      <c r="U220" s="32"/>
      <c r="V220" s="32"/>
      <c r="W220" s="32"/>
      <c r="X220" s="32"/>
      <c r="Y220" s="32"/>
      <c r="Z220" s="32"/>
      <c r="AA220" s="32"/>
      <c r="AB220" s="32"/>
      <c r="AC220" s="32"/>
      <c r="AD220" s="32"/>
      <c r="AE220" s="32"/>
      <c r="AR220" s="161" t="s">
        <v>197</v>
      </c>
      <c r="AT220" s="161" t="s">
        <v>308</v>
      </c>
      <c r="AU220" s="161" t="s">
        <v>85</v>
      </c>
      <c r="AY220" s="17" t="s">
        <v>159</v>
      </c>
      <c r="BE220" s="162">
        <f t="shared" si="4"/>
        <v>0</v>
      </c>
      <c r="BF220" s="162">
        <f t="shared" si="5"/>
        <v>0</v>
      </c>
      <c r="BG220" s="162">
        <f t="shared" si="6"/>
        <v>0</v>
      </c>
      <c r="BH220" s="162">
        <f t="shared" si="7"/>
        <v>0</v>
      </c>
      <c r="BI220" s="162">
        <f t="shared" si="8"/>
        <v>0</v>
      </c>
      <c r="BJ220" s="17" t="s">
        <v>83</v>
      </c>
      <c r="BK220" s="162">
        <f t="shared" si="9"/>
        <v>0</v>
      </c>
      <c r="BL220" s="17" t="s">
        <v>166</v>
      </c>
      <c r="BM220" s="161" t="s">
        <v>937</v>
      </c>
    </row>
    <row r="221" spans="1:65" s="2" customFormat="1" ht="21.75" customHeight="1">
      <c r="A221" s="32"/>
      <c r="B221" s="149"/>
      <c r="C221" s="187" t="s">
        <v>344</v>
      </c>
      <c r="D221" s="187" t="s">
        <v>308</v>
      </c>
      <c r="E221" s="188" t="s">
        <v>938</v>
      </c>
      <c r="F221" s="189" t="s">
        <v>939</v>
      </c>
      <c r="G221" s="190" t="s">
        <v>537</v>
      </c>
      <c r="H221" s="191">
        <v>1</v>
      </c>
      <c r="I221" s="192"/>
      <c r="J221" s="193">
        <f t="shared" si="0"/>
        <v>0</v>
      </c>
      <c r="K221" s="189" t="s">
        <v>1</v>
      </c>
      <c r="L221" s="194"/>
      <c r="M221" s="195" t="s">
        <v>1</v>
      </c>
      <c r="N221" s="196" t="s">
        <v>41</v>
      </c>
      <c r="O221" s="58"/>
      <c r="P221" s="159">
        <f t="shared" si="1"/>
        <v>0</v>
      </c>
      <c r="Q221" s="159">
        <v>0.50800000000000001</v>
      </c>
      <c r="R221" s="159">
        <f t="shared" si="2"/>
        <v>0.50800000000000001</v>
      </c>
      <c r="S221" s="159">
        <v>0</v>
      </c>
      <c r="T221" s="160">
        <f t="shared" si="3"/>
        <v>0</v>
      </c>
      <c r="U221" s="32"/>
      <c r="V221" s="32"/>
      <c r="W221" s="32"/>
      <c r="X221" s="32"/>
      <c r="Y221" s="32"/>
      <c r="Z221" s="32"/>
      <c r="AA221" s="32"/>
      <c r="AB221" s="32"/>
      <c r="AC221" s="32"/>
      <c r="AD221" s="32"/>
      <c r="AE221" s="32"/>
      <c r="AR221" s="161" t="s">
        <v>197</v>
      </c>
      <c r="AT221" s="161" t="s">
        <v>308</v>
      </c>
      <c r="AU221" s="161" t="s">
        <v>85</v>
      </c>
      <c r="AY221" s="17" t="s">
        <v>159</v>
      </c>
      <c r="BE221" s="162">
        <f t="shared" si="4"/>
        <v>0</v>
      </c>
      <c r="BF221" s="162">
        <f t="shared" si="5"/>
        <v>0</v>
      </c>
      <c r="BG221" s="162">
        <f t="shared" si="6"/>
        <v>0</v>
      </c>
      <c r="BH221" s="162">
        <f t="shared" si="7"/>
        <v>0</v>
      </c>
      <c r="BI221" s="162">
        <f t="shared" si="8"/>
        <v>0</v>
      </c>
      <c r="BJ221" s="17" t="s">
        <v>83</v>
      </c>
      <c r="BK221" s="162">
        <f t="shared" si="9"/>
        <v>0</v>
      </c>
      <c r="BL221" s="17" t="s">
        <v>166</v>
      </c>
      <c r="BM221" s="161" t="s">
        <v>940</v>
      </c>
    </row>
    <row r="222" spans="1:65" s="2" customFormat="1" ht="24.2" customHeight="1">
      <c r="A222" s="32"/>
      <c r="B222" s="149"/>
      <c r="C222" s="187" t="s">
        <v>348</v>
      </c>
      <c r="D222" s="187" t="s">
        <v>308</v>
      </c>
      <c r="E222" s="188" t="s">
        <v>941</v>
      </c>
      <c r="F222" s="189" t="s">
        <v>942</v>
      </c>
      <c r="G222" s="190" t="s">
        <v>537</v>
      </c>
      <c r="H222" s="191">
        <v>2</v>
      </c>
      <c r="I222" s="192"/>
      <c r="J222" s="193">
        <f t="shared" si="0"/>
        <v>0</v>
      </c>
      <c r="K222" s="189" t="s">
        <v>165</v>
      </c>
      <c r="L222" s="194"/>
      <c r="M222" s="195" t="s">
        <v>1</v>
      </c>
      <c r="N222" s="196" t="s">
        <v>41</v>
      </c>
      <c r="O222" s="58"/>
      <c r="P222" s="159">
        <f t="shared" si="1"/>
        <v>0</v>
      </c>
      <c r="Q222" s="159">
        <v>2E-3</v>
      </c>
      <c r="R222" s="159">
        <f t="shared" si="2"/>
        <v>4.0000000000000001E-3</v>
      </c>
      <c r="S222" s="159">
        <v>0</v>
      </c>
      <c r="T222" s="160">
        <f t="shared" si="3"/>
        <v>0</v>
      </c>
      <c r="U222" s="32"/>
      <c r="V222" s="32"/>
      <c r="W222" s="32"/>
      <c r="X222" s="32"/>
      <c r="Y222" s="32"/>
      <c r="Z222" s="32"/>
      <c r="AA222" s="32"/>
      <c r="AB222" s="32"/>
      <c r="AC222" s="32"/>
      <c r="AD222" s="32"/>
      <c r="AE222" s="32"/>
      <c r="AR222" s="161" t="s">
        <v>197</v>
      </c>
      <c r="AT222" s="161" t="s">
        <v>308</v>
      </c>
      <c r="AU222" s="161" t="s">
        <v>85</v>
      </c>
      <c r="AY222" s="17" t="s">
        <v>159</v>
      </c>
      <c r="BE222" s="162">
        <f t="shared" si="4"/>
        <v>0</v>
      </c>
      <c r="BF222" s="162">
        <f t="shared" si="5"/>
        <v>0</v>
      </c>
      <c r="BG222" s="162">
        <f t="shared" si="6"/>
        <v>0</v>
      </c>
      <c r="BH222" s="162">
        <f t="shared" si="7"/>
        <v>0</v>
      </c>
      <c r="BI222" s="162">
        <f t="shared" si="8"/>
        <v>0</v>
      </c>
      <c r="BJ222" s="17" t="s">
        <v>83</v>
      </c>
      <c r="BK222" s="162">
        <f t="shared" si="9"/>
        <v>0</v>
      </c>
      <c r="BL222" s="17" t="s">
        <v>166</v>
      </c>
      <c r="BM222" s="161" t="s">
        <v>943</v>
      </c>
    </row>
    <row r="223" spans="1:65" s="2" customFormat="1" ht="33" customHeight="1">
      <c r="A223" s="32"/>
      <c r="B223" s="149"/>
      <c r="C223" s="150" t="s">
        <v>355</v>
      </c>
      <c r="D223" s="150" t="s">
        <v>161</v>
      </c>
      <c r="E223" s="151" t="s">
        <v>944</v>
      </c>
      <c r="F223" s="152" t="s">
        <v>945</v>
      </c>
      <c r="G223" s="153" t="s">
        <v>537</v>
      </c>
      <c r="H223" s="154">
        <v>2</v>
      </c>
      <c r="I223" s="155"/>
      <c r="J223" s="156">
        <f t="shared" si="0"/>
        <v>0</v>
      </c>
      <c r="K223" s="152" t="s">
        <v>165</v>
      </c>
      <c r="L223" s="33"/>
      <c r="M223" s="157" t="s">
        <v>1</v>
      </c>
      <c r="N223" s="158" t="s">
        <v>41</v>
      </c>
      <c r="O223" s="58"/>
      <c r="P223" s="159">
        <f t="shared" si="1"/>
        <v>0</v>
      </c>
      <c r="Q223" s="159">
        <v>2.1167600000000002</v>
      </c>
      <c r="R223" s="159">
        <f t="shared" si="2"/>
        <v>4.2335200000000004</v>
      </c>
      <c r="S223" s="159">
        <v>0</v>
      </c>
      <c r="T223" s="160">
        <f t="shared" si="3"/>
        <v>0</v>
      </c>
      <c r="U223" s="32"/>
      <c r="V223" s="32"/>
      <c r="W223" s="32"/>
      <c r="X223" s="32"/>
      <c r="Y223" s="32"/>
      <c r="Z223" s="32"/>
      <c r="AA223" s="32"/>
      <c r="AB223" s="32"/>
      <c r="AC223" s="32"/>
      <c r="AD223" s="32"/>
      <c r="AE223" s="32"/>
      <c r="AR223" s="161" t="s">
        <v>166</v>
      </c>
      <c r="AT223" s="161" t="s">
        <v>161</v>
      </c>
      <c r="AU223" s="161" t="s">
        <v>85</v>
      </c>
      <c r="AY223" s="17" t="s">
        <v>159</v>
      </c>
      <c r="BE223" s="162">
        <f t="shared" si="4"/>
        <v>0</v>
      </c>
      <c r="BF223" s="162">
        <f t="shared" si="5"/>
        <v>0</v>
      </c>
      <c r="BG223" s="162">
        <f t="shared" si="6"/>
        <v>0</v>
      </c>
      <c r="BH223" s="162">
        <f t="shared" si="7"/>
        <v>0</v>
      </c>
      <c r="BI223" s="162">
        <f t="shared" si="8"/>
        <v>0</v>
      </c>
      <c r="BJ223" s="17" t="s">
        <v>83</v>
      </c>
      <c r="BK223" s="162">
        <f t="shared" si="9"/>
        <v>0</v>
      </c>
      <c r="BL223" s="17" t="s">
        <v>166</v>
      </c>
      <c r="BM223" s="161" t="s">
        <v>946</v>
      </c>
    </row>
    <row r="224" spans="1:65" s="2" customFormat="1" ht="24.2" customHeight="1">
      <c r="A224" s="32"/>
      <c r="B224" s="149"/>
      <c r="C224" s="187" t="s">
        <v>360</v>
      </c>
      <c r="D224" s="187" t="s">
        <v>308</v>
      </c>
      <c r="E224" s="188" t="s">
        <v>947</v>
      </c>
      <c r="F224" s="189" t="s">
        <v>948</v>
      </c>
      <c r="G224" s="190" t="s">
        <v>949</v>
      </c>
      <c r="H224" s="191">
        <v>2</v>
      </c>
      <c r="I224" s="192"/>
      <c r="J224" s="193">
        <f t="shared" si="0"/>
        <v>0</v>
      </c>
      <c r="K224" s="189" t="s">
        <v>165</v>
      </c>
      <c r="L224" s="194"/>
      <c r="M224" s="195" t="s">
        <v>1</v>
      </c>
      <c r="N224" s="196" t="s">
        <v>41</v>
      </c>
      <c r="O224" s="58"/>
      <c r="P224" s="159">
        <f t="shared" si="1"/>
        <v>0</v>
      </c>
      <c r="Q224" s="159">
        <v>0</v>
      </c>
      <c r="R224" s="159">
        <f t="shared" si="2"/>
        <v>0</v>
      </c>
      <c r="S224" s="159">
        <v>0</v>
      </c>
      <c r="T224" s="160">
        <f t="shared" si="3"/>
        <v>0</v>
      </c>
      <c r="U224" s="32"/>
      <c r="V224" s="32"/>
      <c r="W224" s="32"/>
      <c r="X224" s="32"/>
      <c r="Y224" s="32"/>
      <c r="Z224" s="32"/>
      <c r="AA224" s="32"/>
      <c r="AB224" s="32"/>
      <c r="AC224" s="32"/>
      <c r="AD224" s="32"/>
      <c r="AE224" s="32"/>
      <c r="AR224" s="161" t="s">
        <v>197</v>
      </c>
      <c r="AT224" s="161" t="s">
        <v>308</v>
      </c>
      <c r="AU224" s="161" t="s">
        <v>85</v>
      </c>
      <c r="AY224" s="17" t="s">
        <v>159</v>
      </c>
      <c r="BE224" s="162">
        <f t="shared" si="4"/>
        <v>0</v>
      </c>
      <c r="BF224" s="162">
        <f t="shared" si="5"/>
        <v>0</v>
      </c>
      <c r="BG224" s="162">
        <f t="shared" si="6"/>
        <v>0</v>
      </c>
      <c r="BH224" s="162">
        <f t="shared" si="7"/>
        <v>0</v>
      </c>
      <c r="BI224" s="162">
        <f t="shared" si="8"/>
        <v>0</v>
      </c>
      <c r="BJ224" s="17" t="s">
        <v>83</v>
      </c>
      <c r="BK224" s="162">
        <f t="shared" si="9"/>
        <v>0</v>
      </c>
      <c r="BL224" s="17" t="s">
        <v>166</v>
      </c>
      <c r="BM224" s="161" t="s">
        <v>950</v>
      </c>
    </row>
    <row r="225" spans="1:65" s="2" customFormat="1" ht="24.2" customHeight="1">
      <c r="A225" s="32"/>
      <c r="B225" s="149"/>
      <c r="C225" s="187" t="s">
        <v>117</v>
      </c>
      <c r="D225" s="187" t="s">
        <v>308</v>
      </c>
      <c r="E225" s="188" t="s">
        <v>951</v>
      </c>
      <c r="F225" s="189" t="s">
        <v>952</v>
      </c>
      <c r="G225" s="190" t="s">
        <v>537</v>
      </c>
      <c r="H225" s="191">
        <v>2</v>
      </c>
      <c r="I225" s="192"/>
      <c r="J225" s="193">
        <f t="shared" si="0"/>
        <v>0</v>
      </c>
      <c r="K225" s="189" t="s">
        <v>165</v>
      </c>
      <c r="L225" s="194"/>
      <c r="M225" s="195" t="s">
        <v>1</v>
      </c>
      <c r="N225" s="196" t="s">
        <v>41</v>
      </c>
      <c r="O225" s="58"/>
      <c r="P225" s="159">
        <f t="shared" si="1"/>
        <v>0</v>
      </c>
      <c r="Q225" s="159">
        <v>2E-3</v>
      </c>
      <c r="R225" s="159">
        <f t="shared" si="2"/>
        <v>4.0000000000000001E-3</v>
      </c>
      <c r="S225" s="159">
        <v>0</v>
      </c>
      <c r="T225" s="160">
        <f t="shared" si="3"/>
        <v>0</v>
      </c>
      <c r="U225" s="32"/>
      <c r="V225" s="32"/>
      <c r="W225" s="32"/>
      <c r="X225" s="32"/>
      <c r="Y225" s="32"/>
      <c r="Z225" s="32"/>
      <c r="AA225" s="32"/>
      <c r="AB225" s="32"/>
      <c r="AC225" s="32"/>
      <c r="AD225" s="32"/>
      <c r="AE225" s="32"/>
      <c r="AR225" s="161" t="s">
        <v>197</v>
      </c>
      <c r="AT225" s="161" t="s">
        <v>308</v>
      </c>
      <c r="AU225" s="161" t="s">
        <v>85</v>
      </c>
      <c r="AY225" s="17" t="s">
        <v>159</v>
      </c>
      <c r="BE225" s="162">
        <f t="shared" si="4"/>
        <v>0</v>
      </c>
      <c r="BF225" s="162">
        <f t="shared" si="5"/>
        <v>0</v>
      </c>
      <c r="BG225" s="162">
        <f t="shared" si="6"/>
        <v>0</v>
      </c>
      <c r="BH225" s="162">
        <f t="shared" si="7"/>
        <v>0</v>
      </c>
      <c r="BI225" s="162">
        <f t="shared" si="8"/>
        <v>0</v>
      </c>
      <c r="BJ225" s="17" t="s">
        <v>83</v>
      </c>
      <c r="BK225" s="162">
        <f t="shared" si="9"/>
        <v>0</v>
      </c>
      <c r="BL225" s="17" t="s">
        <v>166</v>
      </c>
      <c r="BM225" s="161" t="s">
        <v>953</v>
      </c>
    </row>
    <row r="226" spans="1:65" s="2" customFormat="1" ht="24.2" customHeight="1">
      <c r="A226" s="32"/>
      <c r="B226" s="149"/>
      <c r="C226" s="150" t="s">
        <v>369</v>
      </c>
      <c r="D226" s="150" t="s">
        <v>161</v>
      </c>
      <c r="E226" s="151" t="s">
        <v>954</v>
      </c>
      <c r="F226" s="152" t="s">
        <v>955</v>
      </c>
      <c r="G226" s="153" t="s">
        <v>956</v>
      </c>
      <c r="H226" s="154">
        <v>1</v>
      </c>
      <c r="I226" s="155"/>
      <c r="J226" s="156">
        <f t="shared" si="0"/>
        <v>0</v>
      </c>
      <c r="K226" s="152" t="s">
        <v>1</v>
      </c>
      <c r="L226" s="33"/>
      <c r="M226" s="157" t="s">
        <v>1</v>
      </c>
      <c r="N226" s="158" t="s">
        <v>41</v>
      </c>
      <c r="O226" s="58"/>
      <c r="P226" s="159">
        <f t="shared" si="1"/>
        <v>0</v>
      </c>
      <c r="Q226" s="159">
        <v>40.03069</v>
      </c>
      <c r="R226" s="159">
        <f t="shared" si="2"/>
        <v>40.03069</v>
      </c>
      <c r="S226" s="159">
        <v>0</v>
      </c>
      <c r="T226" s="160">
        <f t="shared" si="3"/>
        <v>0</v>
      </c>
      <c r="U226" s="32"/>
      <c r="V226" s="32"/>
      <c r="W226" s="32"/>
      <c r="X226" s="32"/>
      <c r="Y226" s="32"/>
      <c r="Z226" s="32"/>
      <c r="AA226" s="32"/>
      <c r="AB226" s="32"/>
      <c r="AC226" s="32"/>
      <c r="AD226" s="32"/>
      <c r="AE226" s="32"/>
      <c r="AR226" s="161" t="s">
        <v>166</v>
      </c>
      <c r="AT226" s="161" t="s">
        <v>161</v>
      </c>
      <c r="AU226" s="161" t="s">
        <v>85</v>
      </c>
      <c r="AY226" s="17" t="s">
        <v>159</v>
      </c>
      <c r="BE226" s="162">
        <f t="shared" si="4"/>
        <v>0</v>
      </c>
      <c r="BF226" s="162">
        <f t="shared" si="5"/>
        <v>0</v>
      </c>
      <c r="BG226" s="162">
        <f t="shared" si="6"/>
        <v>0</v>
      </c>
      <c r="BH226" s="162">
        <f t="shared" si="7"/>
        <v>0</v>
      </c>
      <c r="BI226" s="162">
        <f t="shared" si="8"/>
        <v>0</v>
      </c>
      <c r="BJ226" s="17" t="s">
        <v>83</v>
      </c>
      <c r="BK226" s="162">
        <f t="shared" si="9"/>
        <v>0</v>
      </c>
      <c r="BL226" s="17" t="s">
        <v>166</v>
      </c>
      <c r="BM226" s="161" t="s">
        <v>957</v>
      </c>
    </row>
    <row r="227" spans="1:65" s="2" customFormat="1" ht="37.9" customHeight="1">
      <c r="A227" s="32"/>
      <c r="B227" s="149"/>
      <c r="C227" s="187" t="s">
        <v>373</v>
      </c>
      <c r="D227" s="187" t="s">
        <v>308</v>
      </c>
      <c r="E227" s="188" t="s">
        <v>958</v>
      </c>
      <c r="F227" s="189" t="s">
        <v>959</v>
      </c>
      <c r="G227" s="190" t="s">
        <v>537</v>
      </c>
      <c r="H227" s="191">
        <v>1</v>
      </c>
      <c r="I227" s="192"/>
      <c r="J227" s="193">
        <f t="shared" si="0"/>
        <v>0</v>
      </c>
      <c r="K227" s="189" t="s">
        <v>1</v>
      </c>
      <c r="L227" s="194"/>
      <c r="M227" s="195" t="s">
        <v>1</v>
      </c>
      <c r="N227" s="196" t="s">
        <v>41</v>
      </c>
      <c r="O227" s="58"/>
      <c r="P227" s="159">
        <f t="shared" si="1"/>
        <v>0</v>
      </c>
      <c r="Q227" s="159">
        <v>1.4E-2</v>
      </c>
      <c r="R227" s="159">
        <f t="shared" si="2"/>
        <v>1.4E-2</v>
      </c>
      <c r="S227" s="159">
        <v>0</v>
      </c>
      <c r="T227" s="160">
        <f t="shared" si="3"/>
        <v>0</v>
      </c>
      <c r="U227" s="32"/>
      <c r="V227" s="32"/>
      <c r="W227" s="32"/>
      <c r="X227" s="32"/>
      <c r="Y227" s="32"/>
      <c r="Z227" s="32"/>
      <c r="AA227" s="32"/>
      <c r="AB227" s="32"/>
      <c r="AC227" s="32"/>
      <c r="AD227" s="32"/>
      <c r="AE227" s="32"/>
      <c r="AR227" s="161" t="s">
        <v>197</v>
      </c>
      <c r="AT227" s="161" t="s">
        <v>308</v>
      </c>
      <c r="AU227" s="161" t="s">
        <v>85</v>
      </c>
      <c r="AY227" s="17" t="s">
        <v>159</v>
      </c>
      <c r="BE227" s="162">
        <f t="shared" si="4"/>
        <v>0</v>
      </c>
      <c r="BF227" s="162">
        <f t="shared" si="5"/>
        <v>0</v>
      </c>
      <c r="BG227" s="162">
        <f t="shared" si="6"/>
        <v>0</v>
      </c>
      <c r="BH227" s="162">
        <f t="shared" si="7"/>
        <v>0</v>
      </c>
      <c r="BI227" s="162">
        <f t="shared" si="8"/>
        <v>0</v>
      </c>
      <c r="BJ227" s="17" t="s">
        <v>83</v>
      </c>
      <c r="BK227" s="162">
        <f t="shared" si="9"/>
        <v>0</v>
      </c>
      <c r="BL227" s="17" t="s">
        <v>166</v>
      </c>
      <c r="BM227" s="161" t="s">
        <v>960</v>
      </c>
    </row>
    <row r="228" spans="1:65" s="2" customFormat="1" ht="24.2" customHeight="1">
      <c r="A228" s="32"/>
      <c r="B228" s="149"/>
      <c r="C228" s="150" t="s">
        <v>112</v>
      </c>
      <c r="D228" s="150" t="s">
        <v>161</v>
      </c>
      <c r="E228" s="151" t="s">
        <v>961</v>
      </c>
      <c r="F228" s="152" t="s">
        <v>962</v>
      </c>
      <c r="G228" s="153" t="s">
        <v>537</v>
      </c>
      <c r="H228" s="154">
        <v>3</v>
      </c>
      <c r="I228" s="155"/>
      <c r="J228" s="156">
        <f t="shared" si="0"/>
        <v>0</v>
      </c>
      <c r="K228" s="152" t="s">
        <v>165</v>
      </c>
      <c r="L228" s="33"/>
      <c r="M228" s="157" t="s">
        <v>1</v>
      </c>
      <c r="N228" s="158" t="s">
        <v>41</v>
      </c>
      <c r="O228" s="58"/>
      <c r="P228" s="159">
        <f t="shared" si="1"/>
        <v>0</v>
      </c>
      <c r="Q228" s="159">
        <v>0.21734000000000001</v>
      </c>
      <c r="R228" s="159">
        <f t="shared" si="2"/>
        <v>0.65202000000000004</v>
      </c>
      <c r="S228" s="159">
        <v>0</v>
      </c>
      <c r="T228" s="160">
        <f t="shared" si="3"/>
        <v>0</v>
      </c>
      <c r="U228" s="32"/>
      <c r="V228" s="32"/>
      <c r="W228" s="32"/>
      <c r="X228" s="32"/>
      <c r="Y228" s="32"/>
      <c r="Z228" s="32"/>
      <c r="AA228" s="32"/>
      <c r="AB228" s="32"/>
      <c r="AC228" s="32"/>
      <c r="AD228" s="32"/>
      <c r="AE228" s="32"/>
      <c r="AR228" s="161" t="s">
        <v>166</v>
      </c>
      <c r="AT228" s="161" t="s">
        <v>161</v>
      </c>
      <c r="AU228" s="161" t="s">
        <v>85</v>
      </c>
      <c r="AY228" s="17" t="s">
        <v>159</v>
      </c>
      <c r="BE228" s="162">
        <f t="shared" si="4"/>
        <v>0</v>
      </c>
      <c r="BF228" s="162">
        <f t="shared" si="5"/>
        <v>0</v>
      </c>
      <c r="BG228" s="162">
        <f t="shared" si="6"/>
        <v>0</v>
      </c>
      <c r="BH228" s="162">
        <f t="shared" si="7"/>
        <v>0</v>
      </c>
      <c r="BI228" s="162">
        <f t="shared" si="8"/>
        <v>0</v>
      </c>
      <c r="BJ228" s="17" t="s">
        <v>83</v>
      </c>
      <c r="BK228" s="162">
        <f t="shared" si="9"/>
        <v>0</v>
      </c>
      <c r="BL228" s="17" t="s">
        <v>166</v>
      </c>
      <c r="BM228" s="161" t="s">
        <v>963</v>
      </c>
    </row>
    <row r="229" spans="1:65" s="2" customFormat="1" ht="24.2" customHeight="1">
      <c r="A229" s="32"/>
      <c r="B229" s="149"/>
      <c r="C229" s="187" t="s">
        <v>379</v>
      </c>
      <c r="D229" s="187" t="s">
        <v>308</v>
      </c>
      <c r="E229" s="188" t="s">
        <v>964</v>
      </c>
      <c r="F229" s="189" t="s">
        <v>965</v>
      </c>
      <c r="G229" s="190" t="s">
        <v>537</v>
      </c>
      <c r="H229" s="191">
        <v>1</v>
      </c>
      <c r="I229" s="192"/>
      <c r="J229" s="193">
        <f t="shared" si="0"/>
        <v>0</v>
      </c>
      <c r="K229" s="189" t="s">
        <v>165</v>
      </c>
      <c r="L229" s="194"/>
      <c r="M229" s="195" t="s">
        <v>1</v>
      </c>
      <c r="N229" s="196" t="s">
        <v>41</v>
      </c>
      <c r="O229" s="58"/>
      <c r="P229" s="159">
        <f t="shared" si="1"/>
        <v>0</v>
      </c>
      <c r="Q229" s="159">
        <v>0.16500000000000001</v>
      </c>
      <c r="R229" s="159">
        <f t="shared" si="2"/>
        <v>0.16500000000000001</v>
      </c>
      <c r="S229" s="159">
        <v>0</v>
      </c>
      <c r="T229" s="160">
        <f t="shared" si="3"/>
        <v>0</v>
      </c>
      <c r="U229" s="32"/>
      <c r="V229" s="32"/>
      <c r="W229" s="32"/>
      <c r="X229" s="32"/>
      <c r="Y229" s="32"/>
      <c r="Z229" s="32"/>
      <c r="AA229" s="32"/>
      <c r="AB229" s="32"/>
      <c r="AC229" s="32"/>
      <c r="AD229" s="32"/>
      <c r="AE229" s="32"/>
      <c r="AR229" s="161" t="s">
        <v>197</v>
      </c>
      <c r="AT229" s="161" t="s">
        <v>308</v>
      </c>
      <c r="AU229" s="161" t="s">
        <v>85</v>
      </c>
      <c r="AY229" s="17" t="s">
        <v>159</v>
      </c>
      <c r="BE229" s="162">
        <f t="shared" si="4"/>
        <v>0</v>
      </c>
      <c r="BF229" s="162">
        <f t="shared" si="5"/>
        <v>0</v>
      </c>
      <c r="BG229" s="162">
        <f t="shared" si="6"/>
        <v>0</v>
      </c>
      <c r="BH229" s="162">
        <f t="shared" si="7"/>
        <v>0</v>
      </c>
      <c r="BI229" s="162">
        <f t="shared" si="8"/>
        <v>0</v>
      </c>
      <c r="BJ229" s="17" t="s">
        <v>83</v>
      </c>
      <c r="BK229" s="162">
        <f t="shared" si="9"/>
        <v>0</v>
      </c>
      <c r="BL229" s="17" t="s">
        <v>166</v>
      </c>
      <c r="BM229" s="161" t="s">
        <v>966</v>
      </c>
    </row>
    <row r="230" spans="1:65" s="2" customFormat="1" ht="24.2" customHeight="1">
      <c r="A230" s="32"/>
      <c r="B230" s="149"/>
      <c r="C230" s="187" t="s">
        <v>384</v>
      </c>
      <c r="D230" s="187" t="s">
        <v>308</v>
      </c>
      <c r="E230" s="188" t="s">
        <v>967</v>
      </c>
      <c r="F230" s="189" t="s">
        <v>968</v>
      </c>
      <c r="G230" s="190" t="s">
        <v>537</v>
      </c>
      <c r="H230" s="191">
        <v>2</v>
      </c>
      <c r="I230" s="192"/>
      <c r="J230" s="193">
        <f t="shared" si="0"/>
        <v>0</v>
      </c>
      <c r="K230" s="189" t="s">
        <v>165</v>
      </c>
      <c r="L230" s="194"/>
      <c r="M230" s="195" t="s">
        <v>1</v>
      </c>
      <c r="N230" s="196" t="s">
        <v>41</v>
      </c>
      <c r="O230" s="58"/>
      <c r="P230" s="159">
        <f t="shared" si="1"/>
        <v>0</v>
      </c>
      <c r="Q230" s="159">
        <v>0.16200000000000001</v>
      </c>
      <c r="R230" s="159">
        <f t="shared" si="2"/>
        <v>0.32400000000000001</v>
      </c>
      <c r="S230" s="159">
        <v>0</v>
      </c>
      <c r="T230" s="160">
        <f t="shared" si="3"/>
        <v>0</v>
      </c>
      <c r="U230" s="32"/>
      <c r="V230" s="32"/>
      <c r="W230" s="32"/>
      <c r="X230" s="32"/>
      <c r="Y230" s="32"/>
      <c r="Z230" s="32"/>
      <c r="AA230" s="32"/>
      <c r="AB230" s="32"/>
      <c r="AC230" s="32"/>
      <c r="AD230" s="32"/>
      <c r="AE230" s="32"/>
      <c r="AR230" s="161" t="s">
        <v>197</v>
      </c>
      <c r="AT230" s="161" t="s">
        <v>308</v>
      </c>
      <c r="AU230" s="161" t="s">
        <v>85</v>
      </c>
      <c r="AY230" s="17" t="s">
        <v>159</v>
      </c>
      <c r="BE230" s="162">
        <f t="shared" si="4"/>
        <v>0</v>
      </c>
      <c r="BF230" s="162">
        <f t="shared" si="5"/>
        <v>0</v>
      </c>
      <c r="BG230" s="162">
        <f t="shared" si="6"/>
        <v>0</v>
      </c>
      <c r="BH230" s="162">
        <f t="shared" si="7"/>
        <v>0</v>
      </c>
      <c r="BI230" s="162">
        <f t="shared" si="8"/>
        <v>0</v>
      </c>
      <c r="BJ230" s="17" t="s">
        <v>83</v>
      </c>
      <c r="BK230" s="162">
        <f t="shared" si="9"/>
        <v>0</v>
      </c>
      <c r="BL230" s="17" t="s">
        <v>166</v>
      </c>
      <c r="BM230" s="161" t="s">
        <v>969</v>
      </c>
    </row>
    <row r="231" spans="1:65" s="12" customFormat="1" ht="22.9" customHeight="1">
      <c r="B231" s="136"/>
      <c r="D231" s="137" t="s">
        <v>75</v>
      </c>
      <c r="E231" s="147" t="s">
        <v>432</v>
      </c>
      <c r="F231" s="147" t="s">
        <v>433</v>
      </c>
      <c r="I231" s="139"/>
      <c r="J231" s="148">
        <f>BK231</f>
        <v>0</v>
      </c>
      <c r="L231" s="136"/>
      <c r="M231" s="141"/>
      <c r="N231" s="142"/>
      <c r="O231" s="142"/>
      <c r="P231" s="143">
        <f>P232</f>
        <v>0</v>
      </c>
      <c r="Q231" s="142"/>
      <c r="R231" s="143">
        <f>R232</f>
        <v>0</v>
      </c>
      <c r="S231" s="142"/>
      <c r="T231" s="144">
        <f>T232</f>
        <v>0</v>
      </c>
      <c r="AR231" s="137" t="s">
        <v>83</v>
      </c>
      <c r="AT231" s="145" t="s">
        <v>75</v>
      </c>
      <c r="AU231" s="145" t="s">
        <v>83</v>
      </c>
      <c r="AY231" s="137" t="s">
        <v>159</v>
      </c>
      <c r="BK231" s="146">
        <f>BK232</f>
        <v>0</v>
      </c>
    </row>
    <row r="232" spans="1:65" s="2" customFormat="1" ht="24.2" customHeight="1">
      <c r="A232" s="32"/>
      <c r="B232" s="149"/>
      <c r="C232" s="150" t="s">
        <v>390</v>
      </c>
      <c r="D232" s="150" t="s">
        <v>161</v>
      </c>
      <c r="E232" s="151" t="s">
        <v>578</v>
      </c>
      <c r="F232" s="152" t="s">
        <v>579</v>
      </c>
      <c r="G232" s="153" t="s">
        <v>235</v>
      </c>
      <c r="H232" s="154">
        <v>119.72</v>
      </c>
      <c r="I232" s="155"/>
      <c r="J232" s="156">
        <f>ROUND(I232*H232,2)</f>
        <v>0</v>
      </c>
      <c r="K232" s="152" t="s">
        <v>165</v>
      </c>
      <c r="L232" s="33"/>
      <c r="M232" s="197" t="s">
        <v>1</v>
      </c>
      <c r="N232" s="198" t="s">
        <v>41</v>
      </c>
      <c r="O232" s="199"/>
      <c r="P232" s="200">
        <f>O232*H232</f>
        <v>0</v>
      </c>
      <c r="Q232" s="200">
        <v>0</v>
      </c>
      <c r="R232" s="200">
        <f>Q232*H232</f>
        <v>0</v>
      </c>
      <c r="S232" s="200">
        <v>0</v>
      </c>
      <c r="T232" s="201">
        <f>S232*H232</f>
        <v>0</v>
      </c>
      <c r="U232" s="32"/>
      <c r="V232" s="32"/>
      <c r="W232" s="32"/>
      <c r="X232" s="32"/>
      <c r="Y232" s="32"/>
      <c r="Z232" s="32"/>
      <c r="AA232" s="32"/>
      <c r="AB232" s="32"/>
      <c r="AC232" s="32"/>
      <c r="AD232" s="32"/>
      <c r="AE232" s="32"/>
      <c r="AR232" s="161" t="s">
        <v>166</v>
      </c>
      <c r="AT232" s="161" t="s">
        <v>161</v>
      </c>
      <c r="AU232" s="161" t="s">
        <v>85</v>
      </c>
      <c r="AY232" s="17" t="s">
        <v>159</v>
      </c>
      <c r="BE232" s="162">
        <f>IF(N232="základní",J232,0)</f>
        <v>0</v>
      </c>
      <c r="BF232" s="162">
        <f>IF(N232="snížená",J232,0)</f>
        <v>0</v>
      </c>
      <c r="BG232" s="162">
        <f>IF(N232="zákl. přenesená",J232,0)</f>
        <v>0</v>
      </c>
      <c r="BH232" s="162">
        <f>IF(N232="sníž. přenesená",J232,0)</f>
        <v>0</v>
      </c>
      <c r="BI232" s="162">
        <f>IF(N232="nulová",J232,0)</f>
        <v>0</v>
      </c>
      <c r="BJ232" s="17" t="s">
        <v>83</v>
      </c>
      <c r="BK232" s="162">
        <f>ROUND(I232*H232,2)</f>
        <v>0</v>
      </c>
      <c r="BL232" s="17" t="s">
        <v>166</v>
      </c>
      <c r="BM232" s="161" t="s">
        <v>970</v>
      </c>
    </row>
    <row r="233" spans="1:65" s="2" customFormat="1" ht="6.95" customHeight="1">
      <c r="A233" s="32"/>
      <c r="B233" s="47"/>
      <c r="C233" s="48"/>
      <c r="D233" s="48"/>
      <c r="E233" s="48"/>
      <c r="F233" s="48"/>
      <c r="G233" s="48"/>
      <c r="H233" s="48"/>
      <c r="I233" s="48"/>
      <c r="J233" s="48"/>
      <c r="K233" s="48"/>
      <c r="L233" s="33"/>
      <c r="M233" s="32"/>
      <c r="O233" s="32"/>
      <c r="P233" s="32"/>
      <c r="Q233" s="32"/>
      <c r="R233" s="32"/>
      <c r="S233" s="32"/>
      <c r="T233" s="32"/>
      <c r="U233" s="32"/>
      <c r="V233" s="32"/>
      <c r="W233" s="32"/>
      <c r="X233" s="32"/>
      <c r="Y233" s="32"/>
      <c r="Z233" s="32"/>
      <c r="AA233" s="32"/>
      <c r="AB233" s="32"/>
      <c r="AC233" s="32"/>
      <c r="AD233" s="32"/>
      <c r="AE233" s="32"/>
    </row>
  </sheetData>
  <autoFilter ref="C125:K232" xr:uid="{00000000-0009-0000-0000-000005000000}"/>
  <mergeCells count="12">
    <mergeCell ref="E118:H118"/>
    <mergeCell ref="L2:V2"/>
    <mergeCell ref="E85:H85"/>
    <mergeCell ref="E87:H87"/>
    <mergeCell ref="E89:H89"/>
    <mergeCell ref="E114:H114"/>
    <mergeCell ref="E116:H116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2:BM126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52" t="s">
        <v>5</v>
      </c>
      <c r="M2" s="237"/>
      <c r="N2" s="237"/>
      <c r="O2" s="237"/>
      <c r="P2" s="237"/>
      <c r="Q2" s="237"/>
      <c r="R2" s="237"/>
      <c r="S2" s="237"/>
      <c r="T2" s="237"/>
      <c r="U2" s="237"/>
      <c r="V2" s="237"/>
      <c r="AT2" s="17" t="s">
        <v>106</v>
      </c>
    </row>
    <row r="3" spans="1:46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85</v>
      </c>
    </row>
    <row r="4" spans="1:46" s="1" customFormat="1" ht="24.95" customHeight="1">
      <c r="B4" s="20"/>
      <c r="D4" s="21" t="s">
        <v>113</v>
      </c>
      <c r="L4" s="20"/>
      <c r="M4" s="99" t="s">
        <v>10</v>
      </c>
      <c r="AT4" s="17" t="s">
        <v>3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27" t="s">
        <v>16</v>
      </c>
      <c r="L6" s="20"/>
    </row>
    <row r="7" spans="1:46" s="1" customFormat="1" ht="16.5" customHeight="1">
      <c r="B7" s="20"/>
      <c r="E7" s="253" t="str">
        <f>'Rekapitulace stavby'!K6</f>
        <v>Společný pás pro cyklisty a chodce ul. M.Alše - I.etapa</v>
      </c>
      <c r="F7" s="254"/>
      <c r="G7" s="254"/>
      <c r="H7" s="254"/>
      <c r="L7" s="20"/>
    </row>
    <row r="8" spans="1:46" s="1" customFormat="1" ht="12" customHeight="1">
      <c r="B8" s="20"/>
      <c r="D8" s="27" t="s">
        <v>122</v>
      </c>
      <c r="L8" s="20"/>
    </row>
    <row r="9" spans="1:46" s="2" customFormat="1" ht="16.5" customHeight="1">
      <c r="A9" s="32"/>
      <c r="B9" s="33"/>
      <c r="C9" s="32"/>
      <c r="D9" s="32"/>
      <c r="E9" s="253" t="s">
        <v>602</v>
      </c>
      <c r="F9" s="255"/>
      <c r="G9" s="255"/>
      <c r="H9" s="255"/>
      <c r="I9" s="32"/>
      <c r="J9" s="32"/>
      <c r="K9" s="32"/>
      <c r="L9" s="4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2" customHeight="1">
      <c r="A10" s="32"/>
      <c r="B10" s="33"/>
      <c r="C10" s="32"/>
      <c r="D10" s="27" t="s">
        <v>128</v>
      </c>
      <c r="E10" s="32"/>
      <c r="F10" s="32"/>
      <c r="G10" s="32"/>
      <c r="H10" s="32"/>
      <c r="I10" s="32"/>
      <c r="J10" s="32"/>
      <c r="K10" s="32"/>
      <c r="L10" s="4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6.5" customHeight="1">
      <c r="A11" s="32"/>
      <c r="B11" s="33"/>
      <c r="C11" s="32"/>
      <c r="D11" s="32"/>
      <c r="E11" s="210" t="s">
        <v>971</v>
      </c>
      <c r="F11" s="255"/>
      <c r="G11" s="255"/>
      <c r="H11" s="255"/>
      <c r="I11" s="32"/>
      <c r="J11" s="32"/>
      <c r="K11" s="32"/>
      <c r="L11" s="4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1.25">
      <c r="A12" s="32"/>
      <c r="B12" s="33"/>
      <c r="C12" s="32"/>
      <c r="D12" s="32"/>
      <c r="E12" s="32"/>
      <c r="F12" s="32"/>
      <c r="G12" s="32"/>
      <c r="H12" s="32"/>
      <c r="I12" s="32"/>
      <c r="J12" s="32"/>
      <c r="K12" s="32"/>
      <c r="L12" s="4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2" customHeight="1">
      <c r="A13" s="32"/>
      <c r="B13" s="33"/>
      <c r="C13" s="32"/>
      <c r="D13" s="27" t="s">
        <v>18</v>
      </c>
      <c r="E13" s="32"/>
      <c r="F13" s="25" t="s">
        <v>1</v>
      </c>
      <c r="G13" s="32"/>
      <c r="H13" s="32"/>
      <c r="I13" s="27" t="s">
        <v>19</v>
      </c>
      <c r="J13" s="25" t="s">
        <v>1</v>
      </c>
      <c r="K13" s="32"/>
      <c r="L13" s="4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3"/>
      <c r="C14" s="32"/>
      <c r="D14" s="27" t="s">
        <v>20</v>
      </c>
      <c r="E14" s="32"/>
      <c r="F14" s="25" t="s">
        <v>21</v>
      </c>
      <c r="G14" s="32"/>
      <c r="H14" s="32"/>
      <c r="I14" s="27" t="s">
        <v>22</v>
      </c>
      <c r="J14" s="55" t="str">
        <f>'Rekapitulace stavby'!AN8</f>
        <v>13. 9. 2021</v>
      </c>
      <c r="K14" s="32"/>
      <c r="L14" s="4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0.9" customHeight="1">
      <c r="A15" s="32"/>
      <c r="B15" s="33"/>
      <c r="C15" s="32"/>
      <c r="D15" s="32"/>
      <c r="E15" s="32"/>
      <c r="F15" s="32"/>
      <c r="G15" s="32"/>
      <c r="H15" s="32"/>
      <c r="I15" s="32"/>
      <c r="J15" s="32"/>
      <c r="K15" s="32"/>
      <c r="L15" s="4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12" customHeight="1">
      <c r="A16" s="32"/>
      <c r="B16" s="33"/>
      <c r="C16" s="32"/>
      <c r="D16" s="27" t="s">
        <v>24</v>
      </c>
      <c r="E16" s="32"/>
      <c r="F16" s="32"/>
      <c r="G16" s="32"/>
      <c r="H16" s="32"/>
      <c r="I16" s="27" t="s">
        <v>25</v>
      </c>
      <c r="J16" s="25" t="s">
        <v>1</v>
      </c>
      <c r="K16" s="32"/>
      <c r="L16" s="4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8" customHeight="1">
      <c r="A17" s="32"/>
      <c r="B17" s="33"/>
      <c r="C17" s="32"/>
      <c r="D17" s="32"/>
      <c r="E17" s="25" t="s">
        <v>26</v>
      </c>
      <c r="F17" s="32"/>
      <c r="G17" s="32"/>
      <c r="H17" s="32"/>
      <c r="I17" s="27" t="s">
        <v>27</v>
      </c>
      <c r="J17" s="25" t="s">
        <v>1</v>
      </c>
      <c r="K17" s="32"/>
      <c r="L17" s="4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6.95" customHeight="1">
      <c r="A18" s="32"/>
      <c r="B18" s="33"/>
      <c r="C18" s="32"/>
      <c r="D18" s="32"/>
      <c r="E18" s="32"/>
      <c r="F18" s="32"/>
      <c r="G18" s="32"/>
      <c r="H18" s="32"/>
      <c r="I18" s="32"/>
      <c r="J18" s="32"/>
      <c r="K18" s="32"/>
      <c r="L18" s="4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12" customHeight="1">
      <c r="A19" s="32"/>
      <c r="B19" s="33"/>
      <c r="C19" s="32"/>
      <c r="D19" s="27" t="s">
        <v>28</v>
      </c>
      <c r="E19" s="32"/>
      <c r="F19" s="32"/>
      <c r="G19" s="32"/>
      <c r="H19" s="32"/>
      <c r="I19" s="27" t="s">
        <v>25</v>
      </c>
      <c r="J19" s="28" t="str">
        <f>'Rekapitulace stavby'!AN13</f>
        <v>Vyplň údaj</v>
      </c>
      <c r="K19" s="32"/>
      <c r="L19" s="4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8" customHeight="1">
      <c r="A20" s="32"/>
      <c r="B20" s="33"/>
      <c r="C20" s="32"/>
      <c r="D20" s="32"/>
      <c r="E20" s="256" t="str">
        <f>'Rekapitulace stavby'!E14</f>
        <v>Vyplň údaj</v>
      </c>
      <c r="F20" s="236"/>
      <c r="G20" s="236"/>
      <c r="H20" s="236"/>
      <c r="I20" s="27" t="s">
        <v>27</v>
      </c>
      <c r="J20" s="28" t="str">
        <f>'Rekapitulace stavby'!AN14</f>
        <v>Vyplň údaj</v>
      </c>
      <c r="K20" s="32"/>
      <c r="L20" s="4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6.95" customHeight="1">
      <c r="A21" s="32"/>
      <c r="B21" s="33"/>
      <c r="C21" s="32"/>
      <c r="D21" s="32"/>
      <c r="E21" s="32"/>
      <c r="F21" s="32"/>
      <c r="G21" s="32"/>
      <c r="H21" s="32"/>
      <c r="I21" s="32"/>
      <c r="J21" s="32"/>
      <c r="K21" s="32"/>
      <c r="L21" s="4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12" customHeight="1">
      <c r="A22" s="32"/>
      <c r="B22" s="33"/>
      <c r="C22" s="32"/>
      <c r="D22" s="27" t="s">
        <v>30</v>
      </c>
      <c r="E22" s="32"/>
      <c r="F22" s="32"/>
      <c r="G22" s="32"/>
      <c r="H22" s="32"/>
      <c r="I22" s="27" t="s">
        <v>25</v>
      </c>
      <c r="J22" s="25" t="s">
        <v>1</v>
      </c>
      <c r="K22" s="32"/>
      <c r="L22" s="4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8" customHeight="1">
      <c r="A23" s="32"/>
      <c r="B23" s="33"/>
      <c r="C23" s="32"/>
      <c r="D23" s="32"/>
      <c r="E23" s="25" t="s">
        <v>31</v>
      </c>
      <c r="F23" s="32"/>
      <c r="G23" s="32"/>
      <c r="H23" s="32"/>
      <c r="I23" s="27" t="s">
        <v>27</v>
      </c>
      <c r="J23" s="25" t="s">
        <v>1</v>
      </c>
      <c r="K23" s="32"/>
      <c r="L23" s="4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6.95" customHeight="1">
      <c r="A24" s="32"/>
      <c r="B24" s="33"/>
      <c r="C24" s="32"/>
      <c r="D24" s="32"/>
      <c r="E24" s="32"/>
      <c r="F24" s="32"/>
      <c r="G24" s="32"/>
      <c r="H24" s="32"/>
      <c r="I24" s="32"/>
      <c r="J24" s="32"/>
      <c r="K24" s="32"/>
      <c r="L24" s="4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12" customHeight="1">
      <c r="A25" s="32"/>
      <c r="B25" s="33"/>
      <c r="C25" s="32"/>
      <c r="D25" s="27" t="s">
        <v>33</v>
      </c>
      <c r="E25" s="32"/>
      <c r="F25" s="32"/>
      <c r="G25" s="32"/>
      <c r="H25" s="32"/>
      <c r="I25" s="27" t="s">
        <v>25</v>
      </c>
      <c r="J25" s="25" t="s">
        <v>1</v>
      </c>
      <c r="K25" s="32"/>
      <c r="L25" s="4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8" customHeight="1">
      <c r="A26" s="32"/>
      <c r="B26" s="33"/>
      <c r="C26" s="32"/>
      <c r="D26" s="32"/>
      <c r="E26" s="25" t="s">
        <v>34</v>
      </c>
      <c r="F26" s="32"/>
      <c r="G26" s="32"/>
      <c r="H26" s="32"/>
      <c r="I26" s="27" t="s">
        <v>27</v>
      </c>
      <c r="J26" s="25" t="s">
        <v>1</v>
      </c>
      <c r="K26" s="32"/>
      <c r="L26" s="4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2" customFormat="1" ht="6.95" customHeight="1">
      <c r="A27" s="32"/>
      <c r="B27" s="33"/>
      <c r="C27" s="32"/>
      <c r="D27" s="32"/>
      <c r="E27" s="32"/>
      <c r="F27" s="32"/>
      <c r="G27" s="32"/>
      <c r="H27" s="32"/>
      <c r="I27" s="32"/>
      <c r="J27" s="32"/>
      <c r="K27" s="32"/>
      <c r="L27" s="4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</row>
    <row r="28" spans="1:31" s="2" customFormat="1" ht="12" customHeight="1">
      <c r="A28" s="32"/>
      <c r="B28" s="33"/>
      <c r="C28" s="32"/>
      <c r="D28" s="27" t="s">
        <v>35</v>
      </c>
      <c r="E28" s="32"/>
      <c r="F28" s="32"/>
      <c r="G28" s="32"/>
      <c r="H28" s="32"/>
      <c r="I28" s="32"/>
      <c r="J28" s="32"/>
      <c r="K28" s="32"/>
      <c r="L28" s="4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8" customFormat="1" ht="16.5" customHeight="1">
      <c r="A29" s="100"/>
      <c r="B29" s="101"/>
      <c r="C29" s="100"/>
      <c r="D29" s="100"/>
      <c r="E29" s="241" t="s">
        <v>1</v>
      </c>
      <c r="F29" s="241"/>
      <c r="G29" s="241"/>
      <c r="H29" s="241"/>
      <c r="I29" s="100"/>
      <c r="J29" s="100"/>
      <c r="K29" s="100"/>
      <c r="L29" s="102"/>
      <c r="S29" s="100"/>
      <c r="T29" s="100"/>
      <c r="U29" s="100"/>
      <c r="V29" s="100"/>
      <c r="W29" s="100"/>
      <c r="X29" s="100"/>
      <c r="Y29" s="100"/>
      <c r="Z29" s="100"/>
      <c r="AA29" s="100"/>
      <c r="AB29" s="100"/>
      <c r="AC29" s="100"/>
      <c r="AD29" s="100"/>
      <c r="AE29" s="100"/>
    </row>
    <row r="30" spans="1:31" s="2" customFormat="1" ht="6.95" customHeight="1">
      <c r="A30" s="32"/>
      <c r="B30" s="33"/>
      <c r="C30" s="32"/>
      <c r="D30" s="32"/>
      <c r="E30" s="32"/>
      <c r="F30" s="32"/>
      <c r="G30" s="32"/>
      <c r="H30" s="32"/>
      <c r="I30" s="32"/>
      <c r="J30" s="32"/>
      <c r="K30" s="32"/>
      <c r="L30" s="4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5" customHeight="1">
      <c r="A31" s="32"/>
      <c r="B31" s="33"/>
      <c r="C31" s="32"/>
      <c r="D31" s="66"/>
      <c r="E31" s="66"/>
      <c r="F31" s="66"/>
      <c r="G31" s="66"/>
      <c r="H31" s="66"/>
      <c r="I31" s="66"/>
      <c r="J31" s="66"/>
      <c r="K31" s="66"/>
      <c r="L31" s="4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25.35" customHeight="1">
      <c r="A32" s="32"/>
      <c r="B32" s="33"/>
      <c r="C32" s="32"/>
      <c r="D32" s="103" t="s">
        <v>36</v>
      </c>
      <c r="E32" s="32"/>
      <c r="F32" s="32"/>
      <c r="G32" s="32"/>
      <c r="H32" s="32"/>
      <c r="I32" s="32"/>
      <c r="J32" s="71">
        <f>ROUND(J122, 2)</f>
        <v>0</v>
      </c>
      <c r="K32" s="32"/>
      <c r="L32" s="42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6.95" customHeight="1">
      <c r="A33" s="32"/>
      <c r="B33" s="33"/>
      <c r="C33" s="32"/>
      <c r="D33" s="66"/>
      <c r="E33" s="66"/>
      <c r="F33" s="66"/>
      <c r="G33" s="66"/>
      <c r="H33" s="66"/>
      <c r="I33" s="66"/>
      <c r="J33" s="66"/>
      <c r="K33" s="66"/>
      <c r="L33" s="42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>
      <c r="A34" s="32"/>
      <c r="B34" s="33"/>
      <c r="C34" s="32"/>
      <c r="D34" s="32"/>
      <c r="E34" s="32"/>
      <c r="F34" s="36" t="s">
        <v>38</v>
      </c>
      <c r="G34" s="32"/>
      <c r="H34" s="32"/>
      <c r="I34" s="36" t="s">
        <v>37</v>
      </c>
      <c r="J34" s="36" t="s">
        <v>39</v>
      </c>
      <c r="K34" s="32"/>
      <c r="L34" s="4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customHeight="1">
      <c r="A35" s="32"/>
      <c r="B35" s="33"/>
      <c r="C35" s="32"/>
      <c r="D35" s="104" t="s">
        <v>40</v>
      </c>
      <c r="E35" s="27" t="s">
        <v>41</v>
      </c>
      <c r="F35" s="105">
        <f>ROUND((SUM(BE122:BE125)),  2)</f>
        <v>0</v>
      </c>
      <c r="G35" s="32"/>
      <c r="H35" s="32"/>
      <c r="I35" s="106">
        <v>0.21</v>
      </c>
      <c r="J35" s="105">
        <f>ROUND(((SUM(BE122:BE125))*I35),  2)</f>
        <v>0</v>
      </c>
      <c r="K35" s="32"/>
      <c r="L35" s="42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customHeight="1">
      <c r="A36" s="32"/>
      <c r="B36" s="33"/>
      <c r="C36" s="32"/>
      <c r="D36" s="32"/>
      <c r="E36" s="27" t="s">
        <v>42</v>
      </c>
      <c r="F36" s="105">
        <f>ROUND((SUM(BF122:BF125)),  2)</f>
        <v>0</v>
      </c>
      <c r="G36" s="32"/>
      <c r="H36" s="32"/>
      <c r="I36" s="106">
        <v>0.15</v>
      </c>
      <c r="J36" s="105">
        <f>ROUND(((SUM(BF122:BF125))*I36),  2)</f>
        <v>0</v>
      </c>
      <c r="K36" s="32"/>
      <c r="L36" s="4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>
      <c r="A37" s="32"/>
      <c r="B37" s="33"/>
      <c r="C37" s="32"/>
      <c r="D37" s="32"/>
      <c r="E37" s="27" t="s">
        <v>43</v>
      </c>
      <c r="F37" s="105">
        <f>ROUND((SUM(BG122:BG125)),  2)</f>
        <v>0</v>
      </c>
      <c r="G37" s="32"/>
      <c r="H37" s="32"/>
      <c r="I37" s="106">
        <v>0.21</v>
      </c>
      <c r="J37" s="105">
        <f>0</f>
        <v>0</v>
      </c>
      <c r="K37" s="32"/>
      <c r="L37" s="4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14.45" hidden="1" customHeight="1">
      <c r="A38" s="32"/>
      <c r="B38" s="33"/>
      <c r="C38" s="32"/>
      <c r="D38" s="32"/>
      <c r="E38" s="27" t="s">
        <v>44</v>
      </c>
      <c r="F38" s="105">
        <f>ROUND((SUM(BH122:BH125)),  2)</f>
        <v>0</v>
      </c>
      <c r="G38" s="32"/>
      <c r="H38" s="32"/>
      <c r="I38" s="106">
        <v>0.15</v>
      </c>
      <c r="J38" s="105">
        <f>0</f>
        <v>0</v>
      </c>
      <c r="K38" s="32"/>
      <c r="L38" s="4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14.45" hidden="1" customHeight="1">
      <c r="A39" s="32"/>
      <c r="B39" s="33"/>
      <c r="C39" s="32"/>
      <c r="D39" s="32"/>
      <c r="E39" s="27" t="s">
        <v>45</v>
      </c>
      <c r="F39" s="105">
        <f>ROUND((SUM(BI122:BI125)),  2)</f>
        <v>0</v>
      </c>
      <c r="G39" s="32"/>
      <c r="H39" s="32"/>
      <c r="I39" s="106">
        <v>0</v>
      </c>
      <c r="J39" s="105">
        <f>0</f>
        <v>0</v>
      </c>
      <c r="K39" s="32"/>
      <c r="L39" s="42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6.95" customHeight="1">
      <c r="A40" s="32"/>
      <c r="B40" s="33"/>
      <c r="C40" s="32"/>
      <c r="D40" s="32"/>
      <c r="E40" s="32"/>
      <c r="F40" s="32"/>
      <c r="G40" s="32"/>
      <c r="H40" s="32"/>
      <c r="I40" s="32"/>
      <c r="J40" s="32"/>
      <c r="K40" s="32"/>
      <c r="L40" s="42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2" customFormat="1" ht="25.35" customHeight="1">
      <c r="A41" s="32"/>
      <c r="B41" s="33"/>
      <c r="C41" s="107"/>
      <c r="D41" s="108" t="s">
        <v>46</v>
      </c>
      <c r="E41" s="60"/>
      <c r="F41" s="60"/>
      <c r="G41" s="109" t="s">
        <v>47</v>
      </c>
      <c r="H41" s="110" t="s">
        <v>48</v>
      </c>
      <c r="I41" s="60"/>
      <c r="J41" s="111">
        <f>SUM(J32:J39)</f>
        <v>0</v>
      </c>
      <c r="K41" s="112"/>
      <c r="L41" s="42"/>
      <c r="S41" s="32"/>
      <c r="T41" s="32"/>
      <c r="U41" s="32"/>
      <c r="V41" s="32"/>
      <c r="W41" s="32"/>
      <c r="X41" s="32"/>
      <c r="Y41" s="32"/>
      <c r="Z41" s="32"/>
      <c r="AA41" s="32"/>
      <c r="AB41" s="32"/>
      <c r="AC41" s="32"/>
      <c r="AD41" s="32"/>
      <c r="AE41" s="32"/>
    </row>
    <row r="42" spans="1:31" s="2" customFormat="1" ht="14.45" customHeight="1">
      <c r="A42" s="32"/>
      <c r="B42" s="33"/>
      <c r="C42" s="32"/>
      <c r="D42" s="32"/>
      <c r="E42" s="32"/>
      <c r="F42" s="32"/>
      <c r="G42" s="32"/>
      <c r="H42" s="32"/>
      <c r="I42" s="32"/>
      <c r="J42" s="32"/>
      <c r="K42" s="32"/>
      <c r="L42" s="42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42"/>
      <c r="D50" s="43" t="s">
        <v>49</v>
      </c>
      <c r="E50" s="44"/>
      <c r="F50" s="44"/>
      <c r="G50" s="43" t="s">
        <v>50</v>
      </c>
      <c r="H50" s="44"/>
      <c r="I50" s="44"/>
      <c r="J50" s="44"/>
      <c r="K50" s="44"/>
      <c r="L50" s="42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 ht="12.75">
      <c r="A61" s="32"/>
      <c r="B61" s="33"/>
      <c r="C61" s="32"/>
      <c r="D61" s="45" t="s">
        <v>51</v>
      </c>
      <c r="E61" s="35"/>
      <c r="F61" s="113" t="s">
        <v>52</v>
      </c>
      <c r="G61" s="45" t="s">
        <v>51</v>
      </c>
      <c r="H61" s="35"/>
      <c r="I61" s="35"/>
      <c r="J61" s="114" t="s">
        <v>52</v>
      </c>
      <c r="K61" s="35"/>
      <c r="L61" s="42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 ht="12.75">
      <c r="A65" s="32"/>
      <c r="B65" s="33"/>
      <c r="C65" s="32"/>
      <c r="D65" s="43" t="s">
        <v>53</v>
      </c>
      <c r="E65" s="46"/>
      <c r="F65" s="46"/>
      <c r="G65" s="43" t="s">
        <v>54</v>
      </c>
      <c r="H65" s="46"/>
      <c r="I65" s="46"/>
      <c r="J65" s="46"/>
      <c r="K65" s="46"/>
      <c r="L65" s="42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 ht="12.75">
      <c r="A76" s="32"/>
      <c r="B76" s="33"/>
      <c r="C76" s="32"/>
      <c r="D76" s="45" t="s">
        <v>51</v>
      </c>
      <c r="E76" s="35"/>
      <c r="F76" s="113" t="s">
        <v>52</v>
      </c>
      <c r="G76" s="45" t="s">
        <v>51</v>
      </c>
      <c r="H76" s="35"/>
      <c r="I76" s="35"/>
      <c r="J76" s="114" t="s">
        <v>52</v>
      </c>
      <c r="K76" s="35"/>
      <c r="L76" s="4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45" customHeight="1">
      <c r="A77" s="32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2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31" s="2" customFormat="1" ht="6.95" customHeight="1">
      <c r="A81" s="32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42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31" s="2" customFormat="1" ht="24.95" customHeight="1">
      <c r="A82" s="32"/>
      <c r="B82" s="33"/>
      <c r="C82" s="21" t="s">
        <v>132</v>
      </c>
      <c r="D82" s="32"/>
      <c r="E82" s="32"/>
      <c r="F82" s="32"/>
      <c r="G82" s="32"/>
      <c r="H82" s="32"/>
      <c r="I82" s="32"/>
      <c r="J82" s="32"/>
      <c r="K82" s="32"/>
      <c r="L82" s="4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31" s="2" customFormat="1" ht="6.95" customHeight="1">
      <c r="A83" s="32"/>
      <c r="B83" s="33"/>
      <c r="C83" s="32"/>
      <c r="D83" s="32"/>
      <c r="E83" s="32"/>
      <c r="F83" s="32"/>
      <c r="G83" s="32"/>
      <c r="H83" s="32"/>
      <c r="I83" s="32"/>
      <c r="J83" s="32"/>
      <c r="K83" s="32"/>
      <c r="L83" s="4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31" s="2" customFormat="1" ht="12" customHeight="1">
      <c r="A84" s="32"/>
      <c r="B84" s="33"/>
      <c r="C84" s="27" t="s">
        <v>16</v>
      </c>
      <c r="D84" s="32"/>
      <c r="E84" s="32"/>
      <c r="F84" s="32"/>
      <c r="G84" s="32"/>
      <c r="H84" s="32"/>
      <c r="I84" s="32"/>
      <c r="J84" s="32"/>
      <c r="K84" s="32"/>
      <c r="L84" s="42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31" s="2" customFormat="1" ht="16.5" customHeight="1">
      <c r="A85" s="32"/>
      <c r="B85" s="33"/>
      <c r="C85" s="32"/>
      <c r="D85" s="32"/>
      <c r="E85" s="253" t="str">
        <f>E7</f>
        <v>Společný pás pro cyklisty a chodce ul. M.Alše - I.etapa</v>
      </c>
      <c r="F85" s="254"/>
      <c r="G85" s="254"/>
      <c r="H85" s="254"/>
      <c r="I85" s="32"/>
      <c r="J85" s="32"/>
      <c r="K85" s="32"/>
      <c r="L85" s="42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31" s="1" customFormat="1" ht="12" customHeight="1">
      <c r="B86" s="20"/>
      <c r="C86" s="27" t="s">
        <v>122</v>
      </c>
      <c r="L86" s="20"/>
    </row>
    <row r="87" spans="1:31" s="2" customFormat="1" ht="16.5" customHeight="1">
      <c r="A87" s="32"/>
      <c r="B87" s="33"/>
      <c r="C87" s="32"/>
      <c r="D87" s="32"/>
      <c r="E87" s="253" t="s">
        <v>602</v>
      </c>
      <c r="F87" s="255"/>
      <c r="G87" s="255"/>
      <c r="H87" s="255"/>
      <c r="I87" s="32"/>
      <c r="J87" s="32"/>
      <c r="K87" s="32"/>
      <c r="L87" s="4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31" s="2" customFormat="1" ht="12" customHeight="1">
      <c r="A88" s="32"/>
      <c r="B88" s="33"/>
      <c r="C88" s="27" t="s">
        <v>128</v>
      </c>
      <c r="D88" s="32"/>
      <c r="E88" s="32"/>
      <c r="F88" s="32"/>
      <c r="G88" s="32"/>
      <c r="H88" s="32"/>
      <c r="I88" s="32"/>
      <c r="J88" s="32"/>
      <c r="K88" s="32"/>
      <c r="L88" s="4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31" s="2" customFormat="1" ht="16.5" customHeight="1">
      <c r="A89" s="32"/>
      <c r="B89" s="33"/>
      <c r="C89" s="32"/>
      <c r="D89" s="32"/>
      <c r="E89" s="210" t="str">
        <f>E11</f>
        <v>005 - SO 401 Veřejné osvětlení</v>
      </c>
      <c r="F89" s="255"/>
      <c r="G89" s="255"/>
      <c r="H89" s="255"/>
      <c r="I89" s="32"/>
      <c r="J89" s="32"/>
      <c r="K89" s="32"/>
      <c r="L89" s="4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31" s="2" customFormat="1" ht="6.95" customHeight="1">
      <c r="A90" s="32"/>
      <c r="B90" s="33"/>
      <c r="C90" s="32"/>
      <c r="D90" s="32"/>
      <c r="E90" s="32"/>
      <c r="F90" s="32"/>
      <c r="G90" s="32"/>
      <c r="H90" s="32"/>
      <c r="I90" s="32"/>
      <c r="J90" s="32"/>
      <c r="K90" s="32"/>
      <c r="L90" s="4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31" s="2" customFormat="1" ht="12" customHeight="1">
      <c r="A91" s="32"/>
      <c r="B91" s="33"/>
      <c r="C91" s="27" t="s">
        <v>20</v>
      </c>
      <c r="D91" s="32"/>
      <c r="E91" s="32"/>
      <c r="F91" s="25" t="str">
        <f>F14</f>
        <v>Valašské Meziříčí</v>
      </c>
      <c r="G91" s="32"/>
      <c r="H91" s="32"/>
      <c r="I91" s="27" t="s">
        <v>22</v>
      </c>
      <c r="J91" s="55" t="str">
        <f>IF(J14="","",J14)</f>
        <v>13. 9. 2021</v>
      </c>
      <c r="K91" s="32"/>
      <c r="L91" s="4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31" s="2" customFormat="1" ht="6.95" customHeight="1">
      <c r="A92" s="32"/>
      <c r="B92" s="33"/>
      <c r="C92" s="32"/>
      <c r="D92" s="32"/>
      <c r="E92" s="32"/>
      <c r="F92" s="32"/>
      <c r="G92" s="32"/>
      <c r="H92" s="32"/>
      <c r="I92" s="32"/>
      <c r="J92" s="32"/>
      <c r="K92" s="32"/>
      <c r="L92" s="42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31" s="2" customFormat="1" ht="15.2" customHeight="1">
      <c r="A93" s="32"/>
      <c r="B93" s="33"/>
      <c r="C93" s="27" t="s">
        <v>24</v>
      </c>
      <c r="D93" s="32"/>
      <c r="E93" s="32"/>
      <c r="F93" s="25" t="str">
        <f>E17</f>
        <v>Město Valašské Meziříčí</v>
      </c>
      <c r="G93" s="32"/>
      <c r="H93" s="32"/>
      <c r="I93" s="27" t="s">
        <v>30</v>
      </c>
      <c r="J93" s="30" t="str">
        <f>E23</f>
        <v>Ing.Pavel Čunek</v>
      </c>
      <c r="K93" s="32"/>
      <c r="L93" s="4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31" s="2" customFormat="1" ht="15.2" customHeight="1">
      <c r="A94" s="32"/>
      <c r="B94" s="33"/>
      <c r="C94" s="27" t="s">
        <v>28</v>
      </c>
      <c r="D94" s="32"/>
      <c r="E94" s="32"/>
      <c r="F94" s="25" t="str">
        <f>IF(E20="","",E20)</f>
        <v>Vyplň údaj</v>
      </c>
      <c r="G94" s="32"/>
      <c r="H94" s="32"/>
      <c r="I94" s="27" t="s">
        <v>33</v>
      </c>
      <c r="J94" s="30" t="str">
        <f>E26</f>
        <v>Fajfrová Irena</v>
      </c>
      <c r="K94" s="32"/>
      <c r="L94" s="42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31" s="2" customFormat="1" ht="10.35" customHeight="1">
      <c r="A95" s="32"/>
      <c r="B95" s="33"/>
      <c r="C95" s="32"/>
      <c r="D95" s="32"/>
      <c r="E95" s="32"/>
      <c r="F95" s="32"/>
      <c r="G95" s="32"/>
      <c r="H95" s="32"/>
      <c r="I95" s="32"/>
      <c r="J95" s="32"/>
      <c r="K95" s="32"/>
      <c r="L95" s="42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31" s="2" customFormat="1" ht="29.25" customHeight="1">
      <c r="A96" s="32"/>
      <c r="B96" s="33"/>
      <c r="C96" s="115" t="s">
        <v>133</v>
      </c>
      <c r="D96" s="107"/>
      <c r="E96" s="107"/>
      <c r="F96" s="107"/>
      <c r="G96" s="107"/>
      <c r="H96" s="107"/>
      <c r="I96" s="107"/>
      <c r="J96" s="116" t="s">
        <v>134</v>
      </c>
      <c r="K96" s="107"/>
      <c r="L96" s="42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</row>
    <row r="97" spans="1:47" s="2" customFormat="1" ht="10.35" customHeight="1">
      <c r="A97" s="32"/>
      <c r="B97" s="33"/>
      <c r="C97" s="32"/>
      <c r="D97" s="32"/>
      <c r="E97" s="32"/>
      <c r="F97" s="32"/>
      <c r="G97" s="32"/>
      <c r="H97" s="32"/>
      <c r="I97" s="32"/>
      <c r="J97" s="32"/>
      <c r="K97" s="32"/>
      <c r="L97" s="42"/>
      <c r="S97" s="32"/>
      <c r="T97" s="32"/>
      <c r="U97" s="32"/>
      <c r="V97" s="32"/>
      <c r="W97" s="32"/>
      <c r="X97" s="32"/>
      <c r="Y97" s="32"/>
      <c r="Z97" s="32"/>
      <c r="AA97" s="32"/>
      <c r="AB97" s="32"/>
      <c r="AC97" s="32"/>
      <c r="AD97" s="32"/>
      <c r="AE97" s="32"/>
    </row>
    <row r="98" spans="1:47" s="2" customFormat="1" ht="22.9" customHeight="1">
      <c r="A98" s="32"/>
      <c r="B98" s="33"/>
      <c r="C98" s="117" t="s">
        <v>135</v>
      </c>
      <c r="D98" s="32"/>
      <c r="E98" s="32"/>
      <c r="F98" s="32"/>
      <c r="G98" s="32"/>
      <c r="H98" s="32"/>
      <c r="I98" s="32"/>
      <c r="J98" s="71">
        <f>J122</f>
        <v>0</v>
      </c>
      <c r="K98" s="32"/>
      <c r="L98" s="42"/>
      <c r="S98" s="32"/>
      <c r="T98" s="32"/>
      <c r="U98" s="32"/>
      <c r="V98" s="32"/>
      <c r="W98" s="32"/>
      <c r="X98" s="32"/>
      <c r="Y98" s="32"/>
      <c r="Z98" s="32"/>
      <c r="AA98" s="32"/>
      <c r="AB98" s="32"/>
      <c r="AC98" s="32"/>
      <c r="AD98" s="32"/>
      <c r="AE98" s="32"/>
      <c r="AU98" s="17" t="s">
        <v>136</v>
      </c>
    </row>
    <row r="99" spans="1:47" s="9" customFormat="1" ht="24.95" customHeight="1">
      <c r="B99" s="118"/>
      <c r="D99" s="119" t="s">
        <v>972</v>
      </c>
      <c r="E99" s="120"/>
      <c r="F99" s="120"/>
      <c r="G99" s="120"/>
      <c r="H99" s="120"/>
      <c r="I99" s="120"/>
      <c r="J99" s="121">
        <f>J123</f>
        <v>0</v>
      </c>
      <c r="L99" s="118"/>
    </row>
    <row r="100" spans="1:47" s="10" customFormat="1" ht="19.899999999999999" customHeight="1">
      <c r="B100" s="122"/>
      <c r="D100" s="123" t="s">
        <v>973</v>
      </c>
      <c r="E100" s="124"/>
      <c r="F100" s="124"/>
      <c r="G100" s="124"/>
      <c r="H100" s="124"/>
      <c r="I100" s="124"/>
      <c r="J100" s="125">
        <f>J124</f>
        <v>0</v>
      </c>
      <c r="L100" s="122"/>
    </row>
    <row r="101" spans="1:47" s="2" customFormat="1" ht="21.75" customHeight="1">
      <c r="A101" s="32"/>
      <c r="B101" s="33"/>
      <c r="C101" s="32"/>
      <c r="D101" s="32"/>
      <c r="E101" s="32"/>
      <c r="F101" s="32"/>
      <c r="G101" s="32"/>
      <c r="H101" s="32"/>
      <c r="I101" s="32"/>
      <c r="J101" s="32"/>
      <c r="K101" s="32"/>
      <c r="L101" s="42"/>
      <c r="S101" s="32"/>
      <c r="T101" s="32"/>
      <c r="U101" s="32"/>
      <c r="V101" s="32"/>
      <c r="W101" s="32"/>
      <c r="X101" s="32"/>
      <c r="Y101" s="32"/>
      <c r="Z101" s="32"/>
      <c r="AA101" s="32"/>
      <c r="AB101" s="32"/>
      <c r="AC101" s="32"/>
      <c r="AD101" s="32"/>
      <c r="AE101" s="32"/>
    </row>
    <row r="102" spans="1:47" s="2" customFormat="1" ht="6.95" customHeight="1">
      <c r="A102" s="32"/>
      <c r="B102" s="47"/>
      <c r="C102" s="48"/>
      <c r="D102" s="48"/>
      <c r="E102" s="48"/>
      <c r="F102" s="48"/>
      <c r="G102" s="48"/>
      <c r="H102" s="48"/>
      <c r="I102" s="48"/>
      <c r="J102" s="48"/>
      <c r="K102" s="48"/>
      <c r="L102" s="42"/>
      <c r="S102" s="32"/>
      <c r="T102" s="32"/>
      <c r="U102" s="32"/>
      <c r="V102" s="32"/>
      <c r="W102" s="32"/>
      <c r="X102" s="32"/>
      <c r="Y102" s="32"/>
      <c r="Z102" s="32"/>
      <c r="AA102" s="32"/>
      <c r="AB102" s="32"/>
      <c r="AC102" s="32"/>
      <c r="AD102" s="32"/>
      <c r="AE102" s="32"/>
    </row>
    <row r="106" spans="1:47" s="2" customFormat="1" ht="6.95" customHeight="1">
      <c r="A106" s="32"/>
      <c r="B106" s="49"/>
      <c r="C106" s="50"/>
      <c r="D106" s="50"/>
      <c r="E106" s="50"/>
      <c r="F106" s="50"/>
      <c r="G106" s="50"/>
      <c r="H106" s="50"/>
      <c r="I106" s="50"/>
      <c r="J106" s="50"/>
      <c r="K106" s="50"/>
      <c r="L106" s="42"/>
      <c r="S106" s="32"/>
      <c r="T106" s="32"/>
      <c r="U106" s="32"/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</row>
    <row r="107" spans="1:47" s="2" customFormat="1" ht="24.95" customHeight="1">
      <c r="A107" s="32"/>
      <c r="B107" s="33"/>
      <c r="C107" s="21" t="s">
        <v>144</v>
      </c>
      <c r="D107" s="32"/>
      <c r="E107" s="32"/>
      <c r="F107" s="32"/>
      <c r="G107" s="32"/>
      <c r="H107" s="32"/>
      <c r="I107" s="32"/>
      <c r="J107" s="32"/>
      <c r="K107" s="32"/>
      <c r="L107" s="42"/>
      <c r="S107" s="32"/>
      <c r="T107" s="32"/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</row>
    <row r="108" spans="1:47" s="2" customFormat="1" ht="6.95" customHeight="1">
      <c r="A108" s="32"/>
      <c r="B108" s="33"/>
      <c r="C108" s="32"/>
      <c r="D108" s="32"/>
      <c r="E108" s="32"/>
      <c r="F108" s="32"/>
      <c r="G108" s="32"/>
      <c r="H108" s="32"/>
      <c r="I108" s="32"/>
      <c r="J108" s="32"/>
      <c r="K108" s="32"/>
      <c r="L108" s="42"/>
      <c r="S108" s="32"/>
      <c r="T108" s="32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</row>
    <row r="109" spans="1:47" s="2" customFormat="1" ht="12" customHeight="1">
      <c r="A109" s="32"/>
      <c r="B109" s="33"/>
      <c r="C109" s="27" t="s">
        <v>16</v>
      </c>
      <c r="D109" s="32"/>
      <c r="E109" s="32"/>
      <c r="F109" s="32"/>
      <c r="G109" s="32"/>
      <c r="H109" s="32"/>
      <c r="I109" s="32"/>
      <c r="J109" s="32"/>
      <c r="K109" s="32"/>
      <c r="L109" s="42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</row>
    <row r="110" spans="1:47" s="2" customFormat="1" ht="16.5" customHeight="1">
      <c r="A110" s="32"/>
      <c r="B110" s="33"/>
      <c r="C110" s="32"/>
      <c r="D110" s="32"/>
      <c r="E110" s="253" t="str">
        <f>E7</f>
        <v>Společný pás pro cyklisty a chodce ul. M.Alše - I.etapa</v>
      </c>
      <c r="F110" s="254"/>
      <c r="G110" s="254"/>
      <c r="H110" s="254"/>
      <c r="I110" s="32"/>
      <c r="J110" s="32"/>
      <c r="K110" s="32"/>
      <c r="L110" s="42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</row>
    <row r="111" spans="1:47" s="1" customFormat="1" ht="12" customHeight="1">
      <c r="B111" s="20"/>
      <c r="C111" s="27" t="s">
        <v>122</v>
      </c>
      <c r="L111" s="20"/>
    </row>
    <row r="112" spans="1:47" s="2" customFormat="1" ht="16.5" customHeight="1">
      <c r="A112" s="32"/>
      <c r="B112" s="33"/>
      <c r="C112" s="32"/>
      <c r="D112" s="32"/>
      <c r="E112" s="253" t="s">
        <v>602</v>
      </c>
      <c r="F112" s="255"/>
      <c r="G112" s="255"/>
      <c r="H112" s="255"/>
      <c r="I112" s="32"/>
      <c r="J112" s="32"/>
      <c r="K112" s="32"/>
      <c r="L112" s="42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pans="1:65" s="2" customFormat="1" ht="12" customHeight="1">
      <c r="A113" s="32"/>
      <c r="B113" s="33"/>
      <c r="C113" s="27" t="s">
        <v>128</v>
      </c>
      <c r="D113" s="32"/>
      <c r="E113" s="32"/>
      <c r="F113" s="32"/>
      <c r="G113" s="32"/>
      <c r="H113" s="32"/>
      <c r="I113" s="32"/>
      <c r="J113" s="32"/>
      <c r="K113" s="32"/>
      <c r="L113" s="42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pans="1:65" s="2" customFormat="1" ht="16.5" customHeight="1">
      <c r="A114" s="32"/>
      <c r="B114" s="33"/>
      <c r="C114" s="32"/>
      <c r="D114" s="32"/>
      <c r="E114" s="210" t="str">
        <f>E11</f>
        <v>005 - SO 401 Veřejné osvětlení</v>
      </c>
      <c r="F114" s="255"/>
      <c r="G114" s="255"/>
      <c r="H114" s="255"/>
      <c r="I114" s="32"/>
      <c r="J114" s="32"/>
      <c r="K114" s="32"/>
      <c r="L114" s="42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pans="1:65" s="2" customFormat="1" ht="6.95" customHeight="1">
      <c r="A115" s="32"/>
      <c r="B115" s="33"/>
      <c r="C115" s="32"/>
      <c r="D115" s="32"/>
      <c r="E115" s="32"/>
      <c r="F115" s="32"/>
      <c r="G115" s="32"/>
      <c r="H115" s="32"/>
      <c r="I115" s="32"/>
      <c r="J115" s="32"/>
      <c r="K115" s="32"/>
      <c r="L115" s="42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</row>
    <row r="116" spans="1:65" s="2" customFormat="1" ht="12" customHeight="1">
      <c r="A116" s="32"/>
      <c r="B116" s="33"/>
      <c r="C116" s="27" t="s">
        <v>20</v>
      </c>
      <c r="D116" s="32"/>
      <c r="E116" s="32"/>
      <c r="F116" s="25" t="str">
        <f>F14</f>
        <v>Valašské Meziříčí</v>
      </c>
      <c r="G116" s="32"/>
      <c r="H116" s="32"/>
      <c r="I116" s="27" t="s">
        <v>22</v>
      </c>
      <c r="J116" s="55" t="str">
        <f>IF(J14="","",J14)</f>
        <v>13. 9. 2021</v>
      </c>
      <c r="K116" s="32"/>
      <c r="L116" s="42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</row>
    <row r="117" spans="1:65" s="2" customFormat="1" ht="6.95" customHeight="1">
      <c r="A117" s="32"/>
      <c r="B117" s="33"/>
      <c r="C117" s="32"/>
      <c r="D117" s="32"/>
      <c r="E117" s="32"/>
      <c r="F117" s="32"/>
      <c r="G117" s="32"/>
      <c r="H117" s="32"/>
      <c r="I117" s="32"/>
      <c r="J117" s="32"/>
      <c r="K117" s="32"/>
      <c r="L117" s="42"/>
      <c r="S117" s="32"/>
      <c r="T117" s="32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</row>
    <row r="118" spans="1:65" s="2" customFormat="1" ht="15.2" customHeight="1">
      <c r="A118" s="32"/>
      <c r="B118" s="33"/>
      <c r="C118" s="27" t="s">
        <v>24</v>
      </c>
      <c r="D118" s="32"/>
      <c r="E118" s="32"/>
      <c r="F118" s="25" t="str">
        <f>E17</f>
        <v>Město Valašské Meziříčí</v>
      </c>
      <c r="G118" s="32"/>
      <c r="H118" s="32"/>
      <c r="I118" s="27" t="s">
        <v>30</v>
      </c>
      <c r="J118" s="30" t="str">
        <f>E23</f>
        <v>Ing.Pavel Čunek</v>
      </c>
      <c r="K118" s="32"/>
      <c r="L118" s="42"/>
      <c r="S118" s="32"/>
      <c r="T118" s="32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</row>
    <row r="119" spans="1:65" s="2" customFormat="1" ht="15.2" customHeight="1">
      <c r="A119" s="32"/>
      <c r="B119" s="33"/>
      <c r="C119" s="27" t="s">
        <v>28</v>
      </c>
      <c r="D119" s="32"/>
      <c r="E119" s="32"/>
      <c r="F119" s="25" t="str">
        <f>IF(E20="","",E20)</f>
        <v>Vyplň údaj</v>
      </c>
      <c r="G119" s="32"/>
      <c r="H119" s="32"/>
      <c r="I119" s="27" t="s">
        <v>33</v>
      </c>
      <c r="J119" s="30" t="str">
        <f>E26</f>
        <v>Fajfrová Irena</v>
      </c>
      <c r="K119" s="32"/>
      <c r="L119" s="42"/>
      <c r="S119" s="32"/>
      <c r="T119" s="32"/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</row>
    <row r="120" spans="1:65" s="2" customFormat="1" ht="10.35" customHeight="1">
      <c r="A120" s="32"/>
      <c r="B120" s="33"/>
      <c r="C120" s="32"/>
      <c r="D120" s="32"/>
      <c r="E120" s="32"/>
      <c r="F120" s="32"/>
      <c r="G120" s="32"/>
      <c r="H120" s="32"/>
      <c r="I120" s="32"/>
      <c r="J120" s="32"/>
      <c r="K120" s="32"/>
      <c r="L120" s="42"/>
      <c r="S120" s="32"/>
      <c r="T120" s="32"/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</row>
    <row r="121" spans="1:65" s="11" customFormat="1" ht="29.25" customHeight="1">
      <c r="A121" s="126"/>
      <c r="B121" s="127"/>
      <c r="C121" s="128" t="s">
        <v>145</v>
      </c>
      <c r="D121" s="129" t="s">
        <v>61</v>
      </c>
      <c r="E121" s="129" t="s">
        <v>57</v>
      </c>
      <c r="F121" s="129" t="s">
        <v>58</v>
      </c>
      <c r="G121" s="129" t="s">
        <v>146</v>
      </c>
      <c r="H121" s="129" t="s">
        <v>147</v>
      </c>
      <c r="I121" s="129" t="s">
        <v>148</v>
      </c>
      <c r="J121" s="129" t="s">
        <v>134</v>
      </c>
      <c r="K121" s="130" t="s">
        <v>149</v>
      </c>
      <c r="L121" s="131"/>
      <c r="M121" s="62" t="s">
        <v>1</v>
      </c>
      <c r="N121" s="63" t="s">
        <v>40</v>
      </c>
      <c r="O121" s="63" t="s">
        <v>150</v>
      </c>
      <c r="P121" s="63" t="s">
        <v>151</v>
      </c>
      <c r="Q121" s="63" t="s">
        <v>152</v>
      </c>
      <c r="R121" s="63" t="s">
        <v>153</v>
      </c>
      <c r="S121" s="63" t="s">
        <v>154</v>
      </c>
      <c r="T121" s="64" t="s">
        <v>155</v>
      </c>
      <c r="U121" s="126"/>
      <c r="V121" s="126"/>
      <c r="W121" s="126"/>
      <c r="X121" s="126"/>
      <c r="Y121" s="126"/>
      <c r="Z121" s="126"/>
      <c r="AA121" s="126"/>
      <c r="AB121" s="126"/>
      <c r="AC121" s="126"/>
      <c r="AD121" s="126"/>
      <c r="AE121" s="126"/>
    </row>
    <row r="122" spans="1:65" s="2" customFormat="1" ht="22.9" customHeight="1">
      <c r="A122" s="32"/>
      <c r="B122" s="33"/>
      <c r="C122" s="69" t="s">
        <v>156</v>
      </c>
      <c r="D122" s="32"/>
      <c r="E122" s="32"/>
      <c r="F122" s="32"/>
      <c r="G122" s="32"/>
      <c r="H122" s="32"/>
      <c r="I122" s="32"/>
      <c r="J122" s="132">
        <f>BK122</f>
        <v>0</v>
      </c>
      <c r="K122" s="32"/>
      <c r="L122" s="33"/>
      <c r="M122" s="65"/>
      <c r="N122" s="56"/>
      <c r="O122" s="66"/>
      <c r="P122" s="133">
        <f>P123</f>
        <v>0</v>
      </c>
      <c r="Q122" s="66"/>
      <c r="R122" s="133">
        <f>R123</f>
        <v>0</v>
      </c>
      <c r="S122" s="66"/>
      <c r="T122" s="134">
        <f>T123</f>
        <v>0</v>
      </c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  <c r="AT122" s="17" t="s">
        <v>75</v>
      </c>
      <c r="AU122" s="17" t="s">
        <v>136</v>
      </c>
      <c r="BK122" s="135">
        <f>BK123</f>
        <v>0</v>
      </c>
    </row>
    <row r="123" spans="1:65" s="12" customFormat="1" ht="25.9" customHeight="1">
      <c r="B123" s="136"/>
      <c r="D123" s="137" t="s">
        <v>75</v>
      </c>
      <c r="E123" s="138" t="s">
        <v>308</v>
      </c>
      <c r="F123" s="138" t="s">
        <v>974</v>
      </c>
      <c r="I123" s="139"/>
      <c r="J123" s="140">
        <f>BK123</f>
        <v>0</v>
      </c>
      <c r="L123" s="136"/>
      <c r="M123" s="141"/>
      <c r="N123" s="142"/>
      <c r="O123" s="142"/>
      <c r="P123" s="143">
        <f>P124</f>
        <v>0</v>
      </c>
      <c r="Q123" s="142"/>
      <c r="R123" s="143">
        <f>R124</f>
        <v>0</v>
      </c>
      <c r="S123" s="142"/>
      <c r="T123" s="144">
        <f>T124</f>
        <v>0</v>
      </c>
      <c r="AR123" s="137" t="s">
        <v>173</v>
      </c>
      <c r="AT123" s="145" t="s">
        <v>75</v>
      </c>
      <c r="AU123" s="145" t="s">
        <v>76</v>
      </c>
      <c r="AY123" s="137" t="s">
        <v>159</v>
      </c>
      <c r="BK123" s="146">
        <f>BK124</f>
        <v>0</v>
      </c>
    </row>
    <row r="124" spans="1:65" s="12" customFormat="1" ht="22.9" customHeight="1">
      <c r="B124" s="136"/>
      <c r="D124" s="137" t="s">
        <v>75</v>
      </c>
      <c r="E124" s="147" t="s">
        <v>975</v>
      </c>
      <c r="F124" s="147" t="s">
        <v>976</v>
      </c>
      <c r="I124" s="139"/>
      <c r="J124" s="148">
        <f>BK124</f>
        <v>0</v>
      </c>
      <c r="L124" s="136"/>
      <c r="M124" s="141"/>
      <c r="N124" s="142"/>
      <c r="O124" s="142"/>
      <c r="P124" s="143">
        <f>P125</f>
        <v>0</v>
      </c>
      <c r="Q124" s="142"/>
      <c r="R124" s="143">
        <f>R125</f>
        <v>0</v>
      </c>
      <c r="S124" s="142"/>
      <c r="T124" s="144">
        <f>T125</f>
        <v>0</v>
      </c>
      <c r="AR124" s="137" t="s">
        <v>173</v>
      </c>
      <c r="AT124" s="145" t="s">
        <v>75</v>
      </c>
      <c r="AU124" s="145" t="s">
        <v>83</v>
      </c>
      <c r="AY124" s="137" t="s">
        <v>159</v>
      </c>
      <c r="BK124" s="146">
        <f>BK125</f>
        <v>0</v>
      </c>
    </row>
    <row r="125" spans="1:65" s="2" customFormat="1" ht="24.2" customHeight="1">
      <c r="A125" s="32"/>
      <c r="B125" s="149"/>
      <c r="C125" s="150" t="s">
        <v>83</v>
      </c>
      <c r="D125" s="150" t="s">
        <v>161</v>
      </c>
      <c r="E125" s="151" t="s">
        <v>977</v>
      </c>
      <c r="F125" s="152" t="s">
        <v>978</v>
      </c>
      <c r="G125" s="153" t="s">
        <v>590</v>
      </c>
      <c r="H125" s="154">
        <v>1</v>
      </c>
      <c r="I125" s="155"/>
      <c r="J125" s="156">
        <f>ROUND(I125*H125,2)</f>
        <v>0</v>
      </c>
      <c r="K125" s="152" t="s">
        <v>1</v>
      </c>
      <c r="L125" s="33"/>
      <c r="M125" s="197" t="s">
        <v>1</v>
      </c>
      <c r="N125" s="198" t="s">
        <v>41</v>
      </c>
      <c r="O125" s="199"/>
      <c r="P125" s="200">
        <f>O125*H125</f>
        <v>0</v>
      </c>
      <c r="Q125" s="200">
        <v>0</v>
      </c>
      <c r="R125" s="200">
        <f>Q125*H125</f>
        <v>0</v>
      </c>
      <c r="S125" s="200">
        <v>0</v>
      </c>
      <c r="T125" s="201">
        <f>S125*H125</f>
        <v>0</v>
      </c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  <c r="AR125" s="161" t="s">
        <v>771</v>
      </c>
      <c r="AT125" s="161" t="s">
        <v>161</v>
      </c>
      <c r="AU125" s="161" t="s">
        <v>85</v>
      </c>
      <c r="AY125" s="17" t="s">
        <v>159</v>
      </c>
      <c r="BE125" s="162">
        <f>IF(N125="základní",J125,0)</f>
        <v>0</v>
      </c>
      <c r="BF125" s="162">
        <f>IF(N125="snížená",J125,0)</f>
        <v>0</v>
      </c>
      <c r="BG125" s="162">
        <f>IF(N125="zákl. přenesená",J125,0)</f>
        <v>0</v>
      </c>
      <c r="BH125" s="162">
        <f>IF(N125="sníž. přenesená",J125,0)</f>
        <v>0</v>
      </c>
      <c r="BI125" s="162">
        <f>IF(N125="nulová",J125,0)</f>
        <v>0</v>
      </c>
      <c r="BJ125" s="17" t="s">
        <v>83</v>
      </c>
      <c r="BK125" s="162">
        <f>ROUND(I125*H125,2)</f>
        <v>0</v>
      </c>
      <c r="BL125" s="17" t="s">
        <v>771</v>
      </c>
      <c r="BM125" s="161" t="s">
        <v>979</v>
      </c>
    </row>
    <row r="126" spans="1:65" s="2" customFormat="1" ht="6.95" customHeight="1">
      <c r="A126" s="32"/>
      <c r="B126" s="47"/>
      <c r="C126" s="48"/>
      <c r="D126" s="48"/>
      <c r="E126" s="48"/>
      <c r="F126" s="48"/>
      <c r="G126" s="48"/>
      <c r="H126" s="48"/>
      <c r="I126" s="48"/>
      <c r="J126" s="48"/>
      <c r="K126" s="48"/>
      <c r="L126" s="33"/>
      <c r="M126" s="32"/>
      <c r="O126" s="32"/>
      <c r="P126" s="32"/>
      <c r="Q126" s="32"/>
      <c r="R126" s="32"/>
      <c r="S126" s="32"/>
      <c r="T126" s="32"/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</row>
  </sheetData>
  <autoFilter ref="C121:K125" xr:uid="{00000000-0009-0000-0000-000006000000}"/>
  <mergeCells count="12">
    <mergeCell ref="E114:H114"/>
    <mergeCell ref="L2:V2"/>
    <mergeCell ref="E85:H85"/>
    <mergeCell ref="E87:H87"/>
    <mergeCell ref="E89:H89"/>
    <mergeCell ref="E110:H110"/>
    <mergeCell ref="E112:H112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2:BM139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52" t="s">
        <v>5</v>
      </c>
      <c r="M2" s="237"/>
      <c r="N2" s="237"/>
      <c r="O2" s="237"/>
      <c r="P2" s="237"/>
      <c r="Q2" s="237"/>
      <c r="R2" s="237"/>
      <c r="S2" s="237"/>
      <c r="T2" s="237"/>
      <c r="U2" s="237"/>
      <c r="V2" s="237"/>
      <c r="AT2" s="17" t="s">
        <v>108</v>
      </c>
    </row>
    <row r="3" spans="1:46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85</v>
      </c>
    </row>
    <row r="4" spans="1:46" s="1" customFormat="1" ht="24.95" customHeight="1">
      <c r="B4" s="20"/>
      <c r="D4" s="21" t="s">
        <v>113</v>
      </c>
      <c r="L4" s="20"/>
      <c r="M4" s="99" t="s">
        <v>10</v>
      </c>
      <c r="AT4" s="17" t="s">
        <v>3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27" t="s">
        <v>16</v>
      </c>
      <c r="L6" s="20"/>
    </row>
    <row r="7" spans="1:46" s="1" customFormat="1" ht="16.5" customHeight="1">
      <c r="B7" s="20"/>
      <c r="E7" s="253" t="str">
        <f>'Rekapitulace stavby'!K6</f>
        <v>Společný pás pro cyklisty a chodce ul. M.Alše - I.etapa</v>
      </c>
      <c r="F7" s="254"/>
      <c r="G7" s="254"/>
      <c r="H7" s="254"/>
      <c r="L7" s="20"/>
    </row>
    <row r="8" spans="1:46" s="1" customFormat="1" ht="12" customHeight="1">
      <c r="B8" s="20"/>
      <c r="D8" s="27" t="s">
        <v>122</v>
      </c>
      <c r="L8" s="20"/>
    </row>
    <row r="9" spans="1:46" s="2" customFormat="1" ht="16.5" customHeight="1">
      <c r="A9" s="32"/>
      <c r="B9" s="33"/>
      <c r="C9" s="32"/>
      <c r="D9" s="32"/>
      <c r="E9" s="253" t="s">
        <v>602</v>
      </c>
      <c r="F9" s="255"/>
      <c r="G9" s="255"/>
      <c r="H9" s="255"/>
      <c r="I9" s="32"/>
      <c r="J9" s="32"/>
      <c r="K9" s="32"/>
      <c r="L9" s="4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2" customHeight="1">
      <c r="A10" s="32"/>
      <c r="B10" s="33"/>
      <c r="C10" s="32"/>
      <c r="D10" s="27" t="s">
        <v>128</v>
      </c>
      <c r="E10" s="32"/>
      <c r="F10" s="32"/>
      <c r="G10" s="32"/>
      <c r="H10" s="32"/>
      <c r="I10" s="32"/>
      <c r="J10" s="32"/>
      <c r="K10" s="32"/>
      <c r="L10" s="4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6.5" customHeight="1">
      <c r="A11" s="32"/>
      <c r="B11" s="33"/>
      <c r="C11" s="32"/>
      <c r="D11" s="32"/>
      <c r="E11" s="210" t="s">
        <v>980</v>
      </c>
      <c r="F11" s="255"/>
      <c r="G11" s="255"/>
      <c r="H11" s="255"/>
      <c r="I11" s="32"/>
      <c r="J11" s="32"/>
      <c r="K11" s="32"/>
      <c r="L11" s="4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1.25">
      <c r="A12" s="32"/>
      <c r="B12" s="33"/>
      <c r="C12" s="32"/>
      <c r="D12" s="32"/>
      <c r="E12" s="32"/>
      <c r="F12" s="32"/>
      <c r="G12" s="32"/>
      <c r="H12" s="32"/>
      <c r="I12" s="32"/>
      <c r="J12" s="32"/>
      <c r="K12" s="32"/>
      <c r="L12" s="4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2" customHeight="1">
      <c r="A13" s="32"/>
      <c r="B13" s="33"/>
      <c r="C13" s="32"/>
      <c r="D13" s="27" t="s">
        <v>18</v>
      </c>
      <c r="E13" s="32"/>
      <c r="F13" s="25" t="s">
        <v>1</v>
      </c>
      <c r="G13" s="32"/>
      <c r="H13" s="32"/>
      <c r="I13" s="27" t="s">
        <v>19</v>
      </c>
      <c r="J13" s="25" t="s">
        <v>1</v>
      </c>
      <c r="K13" s="32"/>
      <c r="L13" s="4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3"/>
      <c r="C14" s="32"/>
      <c r="D14" s="27" t="s">
        <v>20</v>
      </c>
      <c r="E14" s="32"/>
      <c r="F14" s="25" t="s">
        <v>21</v>
      </c>
      <c r="G14" s="32"/>
      <c r="H14" s="32"/>
      <c r="I14" s="27" t="s">
        <v>22</v>
      </c>
      <c r="J14" s="55" t="str">
        <f>'Rekapitulace stavby'!AN8</f>
        <v>13. 9. 2021</v>
      </c>
      <c r="K14" s="32"/>
      <c r="L14" s="4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0.9" customHeight="1">
      <c r="A15" s="32"/>
      <c r="B15" s="33"/>
      <c r="C15" s="32"/>
      <c r="D15" s="32"/>
      <c r="E15" s="32"/>
      <c r="F15" s="32"/>
      <c r="G15" s="32"/>
      <c r="H15" s="32"/>
      <c r="I15" s="32"/>
      <c r="J15" s="32"/>
      <c r="K15" s="32"/>
      <c r="L15" s="4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12" customHeight="1">
      <c r="A16" s="32"/>
      <c r="B16" s="33"/>
      <c r="C16" s="32"/>
      <c r="D16" s="27" t="s">
        <v>24</v>
      </c>
      <c r="E16" s="32"/>
      <c r="F16" s="32"/>
      <c r="G16" s="32"/>
      <c r="H16" s="32"/>
      <c r="I16" s="27" t="s">
        <v>25</v>
      </c>
      <c r="J16" s="25" t="s">
        <v>1</v>
      </c>
      <c r="K16" s="32"/>
      <c r="L16" s="4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8" customHeight="1">
      <c r="A17" s="32"/>
      <c r="B17" s="33"/>
      <c r="C17" s="32"/>
      <c r="D17" s="32"/>
      <c r="E17" s="25" t="s">
        <v>26</v>
      </c>
      <c r="F17" s="32"/>
      <c r="G17" s="32"/>
      <c r="H17" s="32"/>
      <c r="I17" s="27" t="s">
        <v>27</v>
      </c>
      <c r="J17" s="25" t="s">
        <v>1</v>
      </c>
      <c r="K17" s="32"/>
      <c r="L17" s="4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6.95" customHeight="1">
      <c r="A18" s="32"/>
      <c r="B18" s="33"/>
      <c r="C18" s="32"/>
      <c r="D18" s="32"/>
      <c r="E18" s="32"/>
      <c r="F18" s="32"/>
      <c r="G18" s="32"/>
      <c r="H18" s="32"/>
      <c r="I18" s="32"/>
      <c r="J18" s="32"/>
      <c r="K18" s="32"/>
      <c r="L18" s="4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12" customHeight="1">
      <c r="A19" s="32"/>
      <c r="B19" s="33"/>
      <c r="C19" s="32"/>
      <c r="D19" s="27" t="s">
        <v>28</v>
      </c>
      <c r="E19" s="32"/>
      <c r="F19" s="32"/>
      <c r="G19" s="32"/>
      <c r="H19" s="32"/>
      <c r="I19" s="27" t="s">
        <v>25</v>
      </c>
      <c r="J19" s="28" t="str">
        <f>'Rekapitulace stavby'!AN13</f>
        <v>Vyplň údaj</v>
      </c>
      <c r="K19" s="32"/>
      <c r="L19" s="4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8" customHeight="1">
      <c r="A20" s="32"/>
      <c r="B20" s="33"/>
      <c r="C20" s="32"/>
      <c r="D20" s="32"/>
      <c r="E20" s="256" t="str">
        <f>'Rekapitulace stavby'!E14</f>
        <v>Vyplň údaj</v>
      </c>
      <c r="F20" s="236"/>
      <c r="G20" s="236"/>
      <c r="H20" s="236"/>
      <c r="I20" s="27" t="s">
        <v>27</v>
      </c>
      <c r="J20" s="28" t="str">
        <f>'Rekapitulace stavby'!AN14</f>
        <v>Vyplň údaj</v>
      </c>
      <c r="K20" s="32"/>
      <c r="L20" s="4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6.95" customHeight="1">
      <c r="A21" s="32"/>
      <c r="B21" s="33"/>
      <c r="C21" s="32"/>
      <c r="D21" s="32"/>
      <c r="E21" s="32"/>
      <c r="F21" s="32"/>
      <c r="G21" s="32"/>
      <c r="H21" s="32"/>
      <c r="I21" s="32"/>
      <c r="J21" s="32"/>
      <c r="K21" s="32"/>
      <c r="L21" s="4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12" customHeight="1">
      <c r="A22" s="32"/>
      <c r="B22" s="33"/>
      <c r="C22" s="32"/>
      <c r="D22" s="27" t="s">
        <v>30</v>
      </c>
      <c r="E22" s="32"/>
      <c r="F22" s="32"/>
      <c r="G22" s="32"/>
      <c r="H22" s="32"/>
      <c r="I22" s="27" t="s">
        <v>25</v>
      </c>
      <c r="J22" s="25" t="s">
        <v>1</v>
      </c>
      <c r="K22" s="32"/>
      <c r="L22" s="4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8" customHeight="1">
      <c r="A23" s="32"/>
      <c r="B23" s="33"/>
      <c r="C23" s="32"/>
      <c r="D23" s="32"/>
      <c r="E23" s="25" t="s">
        <v>31</v>
      </c>
      <c r="F23" s="32"/>
      <c r="G23" s="32"/>
      <c r="H23" s="32"/>
      <c r="I23" s="27" t="s">
        <v>27</v>
      </c>
      <c r="J23" s="25" t="s">
        <v>1</v>
      </c>
      <c r="K23" s="32"/>
      <c r="L23" s="4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6.95" customHeight="1">
      <c r="A24" s="32"/>
      <c r="B24" s="33"/>
      <c r="C24" s="32"/>
      <c r="D24" s="32"/>
      <c r="E24" s="32"/>
      <c r="F24" s="32"/>
      <c r="G24" s="32"/>
      <c r="H24" s="32"/>
      <c r="I24" s="32"/>
      <c r="J24" s="32"/>
      <c r="K24" s="32"/>
      <c r="L24" s="4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12" customHeight="1">
      <c r="A25" s="32"/>
      <c r="B25" s="33"/>
      <c r="C25" s="32"/>
      <c r="D25" s="27" t="s">
        <v>33</v>
      </c>
      <c r="E25" s="32"/>
      <c r="F25" s="32"/>
      <c r="G25" s="32"/>
      <c r="H25" s="32"/>
      <c r="I25" s="27" t="s">
        <v>25</v>
      </c>
      <c r="J25" s="25" t="s">
        <v>1</v>
      </c>
      <c r="K25" s="32"/>
      <c r="L25" s="4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8" customHeight="1">
      <c r="A26" s="32"/>
      <c r="B26" s="33"/>
      <c r="C26" s="32"/>
      <c r="D26" s="32"/>
      <c r="E26" s="25" t="s">
        <v>34</v>
      </c>
      <c r="F26" s="32"/>
      <c r="G26" s="32"/>
      <c r="H26" s="32"/>
      <c r="I26" s="27" t="s">
        <v>27</v>
      </c>
      <c r="J26" s="25" t="s">
        <v>1</v>
      </c>
      <c r="K26" s="32"/>
      <c r="L26" s="4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2" customFormat="1" ht="6.95" customHeight="1">
      <c r="A27" s="32"/>
      <c r="B27" s="33"/>
      <c r="C27" s="32"/>
      <c r="D27" s="32"/>
      <c r="E27" s="32"/>
      <c r="F27" s="32"/>
      <c r="G27" s="32"/>
      <c r="H27" s="32"/>
      <c r="I27" s="32"/>
      <c r="J27" s="32"/>
      <c r="K27" s="32"/>
      <c r="L27" s="4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</row>
    <row r="28" spans="1:31" s="2" customFormat="1" ht="12" customHeight="1">
      <c r="A28" s="32"/>
      <c r="B28" s="33"/>
      <c r="C28" s="32"/>
      <c r="D28" s="27" t="s">
        <v>35</v>
      </c>
      <c r="E28" s="32"/>
      <c r="F28" s="32"/>
      <c r="G28" s="32"/>
      <c r="H28" s="32"/>
      <c r="I28" s="32"/>
      <c r="J28" s="32"/>
      <c r="K28" s="32"/>
      <c r="L28" s="4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8" customFormat="1" ht="16.5" customHeight="1">
      <c r="A29" s="100"/>
      <c r="B29" s="101"/>
      <c r="C29" s="100"/>
      <c r="D29" s="100"/>
      <c r="E29" s="241" t="s">
        <v>1</v>
      </c>
      <c r="F29" s="241"/>
      <c r="G29" s="241"/>
      <c r="H29" s="241"/>
      <c r="I29" s="100"/>
      <c r="J29" s="100"/>
      <c r="K29" s="100"/>
      <c r="L29" s="102"/>
      <c r="S29" s="100"/>
      <c r="T29" s="100"/>
      <c r="U29" s="100"/>
      <c r="V29" s="100"/>
      <c r="W29" s="100"/>
      <c r="X29" s="100"/>
      <c r="Y29" s="100"/>
      <c r="Z29" s="100"/>
      <c r="AA29" s="100"/>
      <c r="AB29" s="100"/>
      <c r="AC29" s="100"/>
      <c r="AD29" s="100"/>
      <c r="AE29" s="100"/>
    </row>
    <row r="30" spans="1:31" s="2" customFormat="1" ht="6.95" customHeight="1">
      <c r="A30" s="32"/>
      <c r="B30" s="33"/>
      <c r="C30" s="32"/>
      <c r="D30" s="32"/>
      <c r="E30" s="32"/>
      <c r="F30" s="32"/>
      <c r="G30" s="32"/>
      <c r="H30" s="32"/>
      <c r="I30" s="32"/>
      <c r="J30" s="32"/>
      <c r="K30" s="32"/>
      <c r="L30" s="4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5" customHeight="1">
      <c r="A31" s="32"/>
      <c r="B31" s="33"/>
      <c r="C31" s="32"/>
      <c r="D31" s="66"/>
      <c r="E31" s="66"/>
      <c r="F31" s="66"/>
      <c r="G31" s="66"/>
      <c r="H31" s="66"/>
      <c r="I31" s="66"/>
      <c r="J31" s="66"/>
      <c r="K31" s="66"/>
      <c r="L31" s="4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25.35" customHeight="1">
      <c r="A32" s="32"/>
      <c r="B32" s="33"/>
      <c r="C32" s="32"/>
      <c r="D32" s="103" t="s">
        <v>36</v>
      </c>
      <c r="E32" s="32"/>
      <c r="F32" s="32"/>
      <c r="G32" s="32"/>
      <c r="H32" s="32"/>
      <c r="I32" s="32"/>
      <c r="J32" s="71">
        <f>ROUND(J126, 2)</f>
        <v>0</v>
      </c>
      <c r="K32" s="32"/>
      <c r="L32" s="42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6.95" customHeight="1">
      <c r="A33" s="32"/>
      <c r="B33" s="33"/>
      <c r="C33" s="32"/>
      <c r="D33" s="66"/>
      <c r="E33" s="66"/>
      <c r="F33" s="66"/>
      <c r="G33" s="66"/>
      <c r="H33" s="66"/>
      <c r="I33" s="66"/>
      <c r="J33" s="66"/>
      <c r="K33" s="66"/>
      <c r="L33" s="42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>
      <c r="A34" s="32"/>
      <c r="B34" s="33"/>
      <c r="C34" s="32"/>
      <c r="D34" s="32"/>
      <c r="E34" s="32"/>
      <c r="F34" s="36" t="s">
        <v>38</v>
      </c>
      <c r="G34" s="32"/>
      <c r="H34" s="32"/>
      <c r="I34" s="36" t="s">
        <v>37</v>
      </c>
      <c r="J34" s="36" t="s">
        <v>39</v>
      </c>
      <c r="K34" s="32"/>
      <c r="L34" s="4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customHeight="1">
      <c r="A35" s="32"/>
      <c r="B35" s="33"/>
      <c r="C35" s="32"/>
      <c r="D35" s="104" t="s">
        <v>40</v>
      </c>
      <c r="E35" s="27" t="s">
        <v>41</v>
      </c>
      <c r="F35" s="105">
        <f>ROUND((SUM(BE126:BE138)),  2)</f>
        <v>0</v>
      </c>
      <c r="G35" s="32"/>
      <c r="H35" s="32"/>
      <c r="I35" s="106">
        <v>0.21</v>
      </c>
      <c r="J35" s="105">
        <f>ROUND(((SUM(BE126:BE138))*I35),  2)</f>
        <v>0</v>
      </c>
      <c r="K35" s="32"/>
      <c r="L35" s="42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customHeight="1">
      <c r="A36" s="32"/>
      <c r="B36" s="33"/>
      <c r="C36" s="32"/>
      <c r="D36" s="32"/>
      <c r="E36" s="27" t="s">
        <v>42</v>
      </c>
      <c r="F36" s="105">
        <f>ROUND((SUM(BF126:BF138)),  2)</f>
        <v>0</v>
      </c>
      <c r="G36" s="32"/>
      <c r="H36" s="32"/>
      <c r="I36" s="106">
        <v>0.15</v>
      </c>
      <c r="J36" s="105">
        <f>ROUND(((SUM(BF126:BF138))*I36),  2)</f>
        <v>0</v>
      </c>
      <c r="K36" s="32"/>
      <c r="L36" s="4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>
      <c r="A37" s="32"/>
      <c r="B37" s="33"/>
      <c r="C37" s="32"/>
      <c r="D37" s="32"/>
      <c r="E37" s="27" t="s">
        <v>43</v>
      </c>
      <c r="F37" s="105">
        <f>ROUND((SUM(BG126:BG138)),  2)</f>
        <v>0</v>
      </c>
      <c r="G37" s="32"/>
      <c r="H37" s="32"/>
      <c r="I37" s="106">
        <v>0.21</v>
      </c>
      <c r="J37" s="105">
        <f>0</f>
        <v>0</v>
      </c>
      <c r="K37" s="32"/>
      <c r="L37" s="4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14.45" hidden="1" customHeight="1">
      <c r="A38" s="32"/>
      <c r="B38" s="33"/>
      <c r="C38" s="32"/>
      <c r="D38" s="32"/>
      <c r="E38" s="27" t="s">
        <v>44</v>
      </c>
      <c r="F38" s="105">
        <f>ROUND((SUM(BH126:BH138)),  2)</f>
        <v>0</v>
      </c>
      <c r="G38" s="32"/>
      <c r="H38" s="32"/>
      <c r="I38" s="106">
        <v>0.15</v>
      </c>
      <c r="J38" s="105">
        <f>0</f>
        <v>0</v>
      </c>
      <c r="K38" s="32"/>
      <c r="L38" s="4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14.45" hidden="1" customHeight="1">
      <c r="A39" s="32"/>
      <c r="B39" s="33"/>
      <c r="C39" s="32"/>
      <c r="D39" s="32"/>
      <c r="E39" s="27" t="s">
        <v>45</v>
      </c>
      <c r="F39" s="105">
        <f>ROUND((SUM(BI126:BI138)),  2)</f>
        <v>0</v>
      </c>
      <c r="G39" s="32"/>
      <c r="H39" s="32"/>
      <c r="I39" s="106">
        <v>0</v>
      </c>
      <c r="J39" s="105">
        <f>0</f>
        <v>0</v>
      </c>
      <c r="K39" s="32"/>
      <c r="L39" s="42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6.95" customHeight="1">
      <c r="A40" s="32"/>
      <c r="B40" s="33"/>
      <c r="C40" s="32"/>
      <c r="D40" s="32"/>
      <c r="E40" s="32"/>
      <c r="F40" s="32"/>
      <c r="G40" s="32"/>
      <c r="H40" s="32"/>
      <c r="I40" s="32"/>
      <c r="J40" s="32"/>
      <c r="K40" s="32"/>
      <c r="L40" s="42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2" customFormat="1" ht="25.35" customHeight="1">
      <c r="A41" s="32"/>
      <c r="B41" s="33"/>
      <c r="C41" s="107"/>
      <c r="D41" s="108" t="s">
        <v>46</v>
      </c>
      <c r="E41" s="60"/>
      <c r="F41" s="60"/>
      <c r="G41" s="109" t="s">
        <v>47</v>
      </c>
      <c r="H41" s="110" t="s">
        <v>48</v>
      </c>
      <c r="I41" s="60"/>
      <c r="J41" s="111">
        <f>SUM(J32:J39)</f>
        <v>0</v>
      </c>
      <c r="K41" s="112"/>
      <c r="L41" s="42"/>
      <c r="S41" s="32"/>
      <c r="T41" s="32"/>
      <c r="U41" s="32"/>
      <c r="V41" s="32"/>
      <c r="W41" s="32"/>
      <c r="X41" s="32"/>
      <c r="Y41" s="32"/>
      <c r="Z41" s="32"/>
      <c r="AA41" s="32"/>
      <c r="AB41" s="32"/>
      <c r="AC41" s="32"/>
      <c r="AD41" s="32"/>
      <c r="AE41" s="32"/>
    </row>
    <row r="42" spans="1:31" s="2" customFormat="1" ht="14.45" customHeight="1">
      <c r="A42" s="32"/>
      <c r="B42" s="33"/>
      <c r="C42" s="32"/>
      <c r="D42" s="32"/>
      <c r="E42" s="32"/>
      <c r="F42" s="32"/>
      <c r="G42" s="32"/>
      <c r="H42" s="32"/>
      <c r="I42" s="32"/>
      <c r="J42" s="32"/>
      <c r="K42" s="32"/>
      <c r="L42" s="42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42"/>
      <c r="D50" s="43" t="s">
        <v>49</v>
      </c>
      <c r="E50" s="44"/>
      <c r="F50" s="44"/>
      <c r="G50" s="43" t="s">
        <v>50</v>
      </c>
      <c r="H50" s="44"/>
      <c r="I50" s="44"/>
      <c r="J50" s="44"/>
      <c r="K50" s="44"/>
      <c r="L50" s="42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 ht="12.75">
      <c r="A61" s="32"/>
      <c r="B61" s="33"/>
      <c r="C61" s="32"/>
      <c r="D61" s="45" t="s">
        <v>51</v>
      </c>
      <c r="E61" s="35"/>
      <c r="F61" s="113" t="s">
        <v>52</v>
      </c>
      <c r="G61" s="45" t="s">
        <v>51</v>
      </c>
      <c r="H61" s="35"/>
      <c r="I61" s="35"/>
      <c r="J61" s="114" t="s">
        <v>52</v>
      </c>
      <c r="K61" s="35"/>
      <c r="L61" s="42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 ht="12.75">
      <c r="A65" s="32"/>
      <c r="B65" s="33"/>
      <c r="C65" s="32"/>
      <c r="D65" s="43" t="s">
        <v>53</v>
      </c>
      <c r="E65" s="46"/>
      <c r="F65" s="46"/>
      <c r="G65" s="43" t="s">
        <v>54</v>
      </c>
      <c r="H65" s="46"/>
      <c r="I65" s="46"/>
      <c r="J65" s="46"/>
      <c r="K65" s="46"/>
      <c r="L65" s="42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 ht="12.75">
      <c r="A76" s="32"/>
      <c r="B76" s="33"/>
      <c r="C76" s="32"/>
      <c r="D76" s="45" t="s">
        <v>51</v>
      </c>
      <c r="E76" s="35"/>
      <c r="F76" s="113" t="s">
        <v>52</v>
      </c>
      <c r="G76" s="45" t="s">
        <v>51</v>
      </c>
      <c r="H76" s="35"/>
      <c r="I76" s="35"/>
      <c r="J76" s="114" t="s">
        <v>52</v>
      </c>
      <c r="K76" s="35"/>
      <c r="L76" s="4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45" customHeight="1">
      <c r="A77" s="32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2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31" s="2" customFormat="1" ht="6.95" customHeight="1">
      <c r="A81" s="32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42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31" s="2" customFormat="1" ht="24.95" customHeight="1">
      <c r="A82" s="32"/>
      <c r="B82" s="33"/>
      <c r="C82" s="21" t="s">
        <v>132</v>
      </c>
      <c r="D82" s="32"/>
      <c r="E82" s="32"/>
      <c r="F82" s="32"/>
      <c r="G82" s="32"/>
      <c r="H82" s="32"/>
      <c r="I82" s="32"/>
      <c r="J82" s="32"/>
      <c r="K82" s="32"/>
      <c r="L82" s="4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31" s="2" customFormat="1" ht="6.95" customHeight="1">
      <c r="A83" s="32"/>
      <c r="B83" s="33"/>
      <c r="C83" s="32"/>
      <c r="D83" s="32"/>
      <c r="E83" s="32"/>
      <c r="F83" s="32"/>
      <c r="G83" s="32"/>
      <c r="H83" s="32"/>
      <c r="I83" s="32"/>
      <c r="J83" s="32"/>
      <c r="K83" s="32"/>
      <c r="L83" s="4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31" s="2" customFormat="1" ht="12" customHeight="1">
      <c r="A84" s="32"/>
      <c r="B84" s="33"/>
      <c r="C84" s="27" t="s">
        <v>16</v>
      </c>
      <c r="D84" s="32"/>
      <c r="E84" s="32"/>
      <c r="F84" s="32"/>
      <c r="G84" s="32"/>
      <c r="H84" s="32"/>
      <c r="I84" s="32"/>
      <c r="J84" s="32"/>
      <c r="K84" s="32"/>
      <c r="L84" s="42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31" s="2" customFormat="1" ht="16.5" customHeight="1">
      <c r="A85" s="32"/>
      <c r="B85" s="33"/>
      <c r="C85" s="32"/>
      <c r="D85" s="32"/>
      <c r="E85" s="253" t="str">
        <f>E7</f>
        <v>Společný pás pro cyklisty a chodce ul. M.Alše - I.etapa</v>
      </c>
      <c r="F85" s="254"/>
      <c r="G85" s="254"/>
      <c r="H85" s="254"/>
      <c r="I85" s="32"/>
      <c r="J85" s="32"/>
      <c r="K85" s="32"/>
      <c r="L85" s="42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31" s="1" customFormat="1" ht="12" customHeight="1">
      <c r="B86" s="20"/>
      <c r="C86" s="27" t="s">
        <v>122</v>
      </c>
      <c r="L86" s="20"/>
    </row>
    <row r="87" spans="1:31" s="2" customFormat="1" ht="16.5" customHeight="1">
      <c r="A87" s="32"/>
      <c r="B87" s="33"/>
      <c r="C87" s="32"/>
      <c r="D87" s="32"/>
      <c r="E87" s="253" t="s">
        <v>602</v>
      </c>
      <c r="F87" s="255"/>
      <c r="G87" s="255"/>
      <c r="H87" s="255"/>
      <c r="I87" s="32"/>
      <c r="J87" s="32"/>
      <c r="K87" s="32"/>
      <c r="L87" s="4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31" s="2" customFormat="1" ht="12" customHeight="1">
      <c r="A88" s="32"/>
      <c r="B88" s="33"/>
      <c r="C88" s="27" t="s">
        <v>128</v>
      </c>
      <c r="D88" s="32"/>
      <c r="E88" s="32"/>
      <c r="F88" s="32"/>
      <c r="G88" s="32"/>
      <c r="H88" s="32"/>
      <c r="I88" s="32"/>
      <c r="J88" s="32"/>
      <c r="K88" s="32"/>
      <c r="L88" s="4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31" s="2" customFormat="1" ht="16.5" customHeight="1">
      <c r="A89" s="32"/>
      <c r="B89" s="33"/>
      <c r="C89" s="32"/>
      <c r="D89" s="32"/>
      <c r="E89" s="210" t="str">
        <f>E11</f>
        <v>006 - Vedlejší rozpočtové náklady</v>
      </c>
      <c r="F89" s="255"/>
      <c r="G89" s="255"/>
      <c r="H89" s="255"/>
      <c r="I89" s="32"/>
      <c r="J89" s="32"/>
      <c r="K89" s="32"/>
      <c r="L89" s="4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31" s="2" customFormat="1" ht="6.95" customHeight="1">
      <c r="A90" s="32"/>
      <c r="B90" s="33"/>
      <c r="C90" s="32"/>
      <c r="D90" s="32"/>
      <c r="E90" s="32"/>
      <c r="F90" s="32"/>
      <c r="G90" s="32"/>
      <c r="H90" s="32"/>
      <c r="I90" s="32"/>
      <c r="J90" s="32"/>
      <c r="K90" s="32"/>
      <c r="L90" s="4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31" s="2" customFormat="1" ht="12" customHeight="1">
      <c r="A91" s="32"/>
      <c r="B91" s="33"/>
      <c r="C91" s="27" t="s">
        <v>20</v>
      </c>
      <c r="D91" s="32"/>
      <c r="E91" s="32"/>
      <c r="F91" s="25" t="str">
        <f>F14</f>
        <v>Valašské Meziříčí</v>
      </c>
      <c r="G91" s="32"/>
      <c r="H91" s="32"/>
      <c r="I91" s="27" t="s">
        <v>22</v>
      </c>
      <c r="J91" s="55" t="str">
        <f>IF(J14="","",J14)</f>
        <v>13. 9. 2021</v>
      </c>
      <c r="K91" s="32"/>
      <c r="L91" s="4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31" s="2" customFormat="1" ht="6.95" customHeight="1">
      <c r="A92" s="32"/>
      <c r="B92" s="33"/>
      <c r="C92" s="32"/>
      <c r="D92" s="32"/>
      <c r="E92" s="32"/>
      <c r="F92" s="32"/>
      <c r="G92" s="32"/>
      <c r="H92" s="32"/>
      <c r="I92" s="32"/>
      <c r="J92" s="32"/>
      <c r="K92" s="32"/>
      <c r="L92" s="42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31" s="2" customFormat="1" ht="15.2" customHeight="1">
      <c r="A93" s="32"/>
      <c r="B93" s="33"/>
      <c r="C93" s="27" t="s">
        <v>24</v>
      </c>
      <c r="D93" s="32"/>
      <c r="E93" s="32"/>
      <c r="F93" s="25" t="str">
        <f>E17</f>
        <v>Město Valašské Meziříčí</v>
      </c>
      <c r="G93" s="32"/>
      <c r="H93" s="32"/>
      <c r="I93" s="27" t="s">
        <v>30</v>
      </c>
      <c r="J93" s="30" t="str">
        <f>E23</f>
        <v>Ing.Pavel Čunek</v>
      </c>
      <c r="K93" s="32"/>
      <c r="L93" s="4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31" s="2" customFormat="1" ht="15.2" customHeight="1">
      <c r="A94" s="32"/>
      <c r="B94" s="33"/>
      <c r="C94" s="27" t="s">
        <v>28</v>
      </c>
      <c r="D94" s="32"/>
      <c r="E94" s="32"/>
      <c r="F94" s="25" t="str">
        <f>IF(E20="","",E20)</f>
        <v>Vyplň údaj</v>
      </c>
      <c r="G94" s="32"/>
      <c r="H94" s="32"/>
      <c r="I94" s="27" t="s">
        <v>33</v>
      </c>
      <c r="J94" s="30" t="str">
        <f>E26</f>
        <v>Fajfrová Irena</v>
      </c>
      <c r="K94" s="32"/>
      <c r="L94" s="42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31" s="2" customFormat="1" ht="10.35" customHeight="1">
      <c r="A95" s="32"/>
      <c r="B95" s="33"/>
      <c r="C95" s="32"/>
      <c r="D95" s="32"/>
      <c r="E95" s="32"/>
      <c r="F95" s="32"/>
      <c r="G95" s="32"/>
      <c r="H95" s="32"/>
      <c r="I95" s="32"/>
      <c r="J95" s="32"/>
      <c r="K95" s="32"/>
      <c r="L95" s="42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31" s="2" customFormat="1" ht="29.25" customHeight="1">
      <c r="A96" s="32"/>
      <c r="B96" s="33"/>
      <c r="C96" s="115" t="s">
        <v>133</v>
      </c>
      <c r="D96" s="107"/>
      <c r="E96" s="107"/>
      <c r="F96" s="107"/>
      <c r="G96" s="107"/>
      <c r="H96" s="107"/>
      <c r="I96" s="107"/>
      <c r="J96" s="116" t="s">
        <v>134</v>
      </c>
      <c r="K96" s="107"/>
      <c r="L96" s="42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</row>
    <row r="97" spans="1:47" s="2" customFormat="1" ht="10.35" customHeight="1">
      <c r="A97" s="32"/>
      <c r="B97" s="33"/>
      <c r="C97" s="32"/>
      <c r="D97" s="32"/>
      <c r="E97" s="32"/>
      <c r="F97" s="32"/>
      <c r="G97" s="32"/>
      <c r="H97" s="32"/>
      <c r="I97" s="32"/>
      <c r="J97" s="32"/>
      <c r="K97" s="32"/>
      <c r="L97" s="42"/>
      <c r="S97" s="32"/>
      <c r="T97" s="32"/>
      <c r="U97" s="32"/>
      <c r="V97" s="32"/>
      <c r="W97" s="32"/>
      <c r="X97" s="32"/>
      <c r="Y97" s="32"/>
      <c r="Z97" s="32"/>
      <c r="AA97" s="32"/>
      <c r="AB97" s="32"/>
      <c r="AC97" s="32"/>
      <c r="AD97" s="32"/>
      <c r="AE97" s="32"/>
    </row>
    <row r="98" spans="1:47" s="2" customFormat="1" ht="22.9" customHeight="1">
      <c r="A98" s="32"/>
      <c r="B98" s="33"/>
      <c r="C98" s="117" t="s">
        <v>135</v>
      </c>
      <c r="D98" s="32"/>
      <c r="E98" s="32"/>
      <c r="F98" s="32"/>
      <c r="G98" s="32"/>
      <c r="H98" s="32"/>
      <c r="I98" s="32"/>
      <c r="J98" s="71">
        <f>J126</f>
        <v>0</v>
      </c>
      <c r="K98" s="32"/>
      <c r="L98" s="42"/>
      <c r="S98" s="32"/>
      <c r="T98" s="32"/>
      <c r="U98" s="32"/>
      <c r="V98" s="32"/>
      <c r="W98" s="32"/>
      <c r="X98" s="32"/>
      <c r="Y98" s="32"/>
      <c r="Z98" s="32"/>
      <c r="AA98" s="32"/>
      <c r="AB98" s="32"/>
      <c r="AC98" s="32"/>
      <c r="AD98" s="32"/>
      <c r="AE98" s="32"/>
      <c r="AU98" s="17" t="s">
        <v>136</v>
      </c>
    </row>
    <row r="99" spans="1:47" s="9" customFormat="1" ht="24.95" customHeight="1">
      <c r="B99" s="118"/>
      <c r="D99" s="119" t="s">
        <v>137</v>
      </c>
      <c r="E99" s="120"/>
      <c r="F99" s="120"/>
      <c r="G99" s="120"/>
      <c r="H99" s="120"/>
      <c r="I99" s="120"/>
      <c r="J99" s="121">
        <f>J127</f>
        <v>0</v>
      </c>
      <c r="L99" s="118"/>
    </row>
    <row r="100" spans="1:47" s="10" customFormat="1" ht="19.899999999999999" customHeight="1">
      <c r="B100" s="122"/>
      <c r="D100" s="123" t="s">
        <v>138</v>
      </c>
      <c r="E100" s="124"/>
      <c r="F100" s="124"/>
      <c r="G100" s="124"/>
      <c r="H100" s="124"/>
      <c r="I100" s="124"/>
      <c r="J100" s="125">
        <f>J128</f>
        <v>0</v>
      </c>
      <c r="L100" s="122"/>
    </row>
    <row r="101" spans="1:47" s="9" customFormat="1" ht="24.95" customHeight="1">
      <c r="B101" s="118"/>
      <c r="D101" s="119" t="s">
        <v>582</v>
      </c>
      <c r="E101" s="120"/>
      <c r="F101" s="120"/>
      <c r="G101" s="120"/>
      <c r="H101" s="120"/>
      <c r="I101" s="120"/>
      <c r="J101" s="121">
        <f>J131</f>
        <v>0</v>
      </c>
      <c r="L101" s="118"/>
    </row>
    <row r="102" spans="1:47" s="10" customFormat="1" ht="19.899999999999999" customHeight="1">
      <c r="B102" s="122"/>
      <c r="D102" s="123" t="s">
        <v>583</v>
      </c>
      <c r="E102" s="124"/>
      <c r="F102" s="124"/>
      <c r="G102" s="124"/>
      <c r="H102" s="124"/>
      <c r="I102" s="124"/>
      <c r="J102" s="125">
        <f>J132</f>
        <v>0</v>
      </c>
      <c r="L102" s="122"/>
    </row>
    <row r="103" spans="1:47" s="10" customFormat="1" ht="19.899999999999999" customHeight="1">
      <c r="B103" s="122"/>
      <c r="D103" s="123" t="s">
        <v>584</v>
      </c>
      <c r="E103" s="124"/>
      <c r="F103" s="124"/>
      <c r="G103" s="124"/>
      <c r="H103" s="124"/>
      <c r="I103" s="124"/>
      <c r="J103" s="125">
        <f>J135</f>
        <v>0</v>
      </c>
      <c r="L103" s="122"/>
    </row>
    <row r="104" spans="1:47" s="10" customFormat="1" ht="19.899999999999999" customHeight="1">
      <c r="B104" s="122"/>
      <c r="D104" s="123" t="s">
        <v>981</v>
      </c>
      <c r="E104" s="124"/>
      <c r="F104" s="124"/>
      <c r="G104" s="124"/>
      <c r="H104" s="124"/>
      <c r="I104" s="124"/>
      <c r="J104" s="125">
        <f>J137</f>
        <v>0</v>
      </c>
      <c r="L104" s="122"/>
    </row>
    <row r="105" spans="1:47" s="2" customFormat="1" ht="21.75" customHeight="1">
      <c r="A105" s="32"/>
      <c r="B105" s="33"/>
      <c r="C105" s="32"/>
      <c r="D105" s="32"/>
      <c r="E105" s="32"/>
      <c r="F105" s="32"/>
      <c r="G105" s="32"/>
      <c r="H105" s="32"/>
      <c r="I105" s="32"/>
      <c r="J105" s="32"/>
      <c r="K105" s="32"/>
      <c r="L105" s="42"/>
      <c r="S105" s="32"/>
      <c r="T105" s="32"/>
      <c r="U105" s="32"/>
      <c r="V105" s="32"/>
      <c r="W105" s="32"/>
      <c r="X105" s="32"/>
      <c r="Y105" s="32"/>
      <c r="Z105" s="32"/>
      <c r="AA105" s="32"/>
      <c r="AB105" s="32"/>
      <c r="AC105" s="32"/>
      <c r="AD105" s="32"/>
      <c r="AE105" s="32"/>
    </row>
    <row r="106" spans="1:47" s="2" customFormat="1" ht="6.95" customHeight="1">
      <c r="A106" s="32"/>
      <c r="B106" s="47"/>
      <c r="C106" s="48"/>
      <c r="D106" s="48"/>
      <c r="E106" s="48"/>
      <c r="F106" s="48"/>
      <c r="G106" s="48"/>
      <c r="H106" s="48"/>
      <c r="I106" s="48"/>
      <c r="J106" s="48"/>
      <c r="K106" s="48"/>
      <c r="L106" s="42"/>
      <c r="S106" s="32"/>
      <c r="T106" s="32"/>
      <c r="U106" s="32"/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</row>
    <row r="110" spans="1:47" s="2" customFormat="1" ht="6.95" customHeight="1">
      <c r="A110" s="32"/>
      <c r="B110" s="49"/>
      <c r="C110" s="50"/>
      <c r="D110" s="50"/>
      <c r="E110" s="50"/>
      <c r="F110" s="50"/>
      <c r="G110" s="50"/>
      <c r="H110" s="50"/>
      <c r="I110" s="50"/>
      <c r="J110" s="50"/>
      <c r="K110" s="50"/>
      <c r="L110" s="42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</row>
    <row r="111" spans="1:47" s="2" customFormat="1" ht="24.95" customHeight="1">
      <c r="A111" s="32"/>
      <c r="B111" s="33"/>
      <c r="C111" s="21" t="s">
        <v>144</v>
      </c>
      <c r="D111" s="32"/>
      <c r="E111" s="32"/>
      <c r="F111" s="32"/>
      <c r="G111" s="32"/>
      <c r="H111" s="32"/>
      <c r="I111" s="32"/>
      <c r="J111" s="32"/>
      <c r="K111" s="32"/>
      <c r="L111" s="42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</row>
    <row r="112" spans="1:47" s="2" customFormat="1" ht="6.95" customHeight="1">
      <c r="A112" s="32"/>
      <c r="B112" s="33"/>
      <c r="C112" s="32"/>
      <c r="D112" s="32"/>
      <c r="E112" s="32"/>
      <c r="F112" s="32"/>
      <c r="G112" s="32"/>
      <c r="H112" s="32"/>
      <c r="I112" s="32"/>
      <c r="J112" s="32"/>
      <c r="K112" s="32"/>
      <c r="L112" s="42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pans="1:63" s="2" customFormat="1" ht="12" customHeight="1">
      <c r="A113" s="32"/>
      <c r="B113" s="33"/>
      <c r="C113" s="27" t="s">
        <v>16</v>
      </c>
      <c r="D113" s="32"/>
      <c r="E113" s="32"/>
      <c r="F113" s="32"/>
      <c r="G113" s="32"/>
      <c r="H113" s="32"/>
      <c r="I113" s="32"/>
      <c r="J113" s="32"/>
      <c r="K113" s="32"/>
      <c r="L113" s="42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pans="1:63" s="2" customFormat="1" ht="16.5" customHeight="1">
      <c r="A114" s="32"/>
      <c r="B114" s="33"/>
      <c r="C114" s="32"/>
      <c r="D114" s="32"/>
      <c r="E114" s="253" t="str">
        <f>E7</f>
        <v>Společný pás pro cyklisty a chodce ul. M.Alše - I.etapa</v>
      </c>
      <c r="F114" s="254"/>
      <c r="G114" s="254"/>
      <c r="H114" s="254"/>
      <c r="I114" s="32"/>
      <c r="J114" s="32"/>
      <c r="K114" s="32"/>
      <c r="L114" s="42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pans="1:63" s="1" customFormat="1" ht="12" customHeight="1">
      <c r="B115" s="20"/>
      <c r="C115" s="27" t="s">
        <v>122</v>
      </c>
      <c r="L115" s="20"/>
    </row>
    <row r="116" spans="1:63" s="2" customFormat="1" ht="16.5" customHeight="1">
      <c r="A116" s="32"/>
      <c r="B116" s="33"/>
      <c r="C116" s="32"/>
      <c r="D116" s="32"/>
      <c r="E116" s="253" t="s">
        <v>602</v>
      </c>
      <c r="F116" s="255"/>
      <c r="G116" s="255"/>
      <c r="H116" s="255"/>
      <c r="I116" s="32"/>
      <c r="J116" s="32"/>
      <c r="K116" s="32"/>
      <c r="L116" s="42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</row>
    <row r="117" spans="1:63" s="2" customFormat="1" ht="12" customHeight="1">
      <c r="A117" s="32"/>
      <c r="B117" s="33"/>
      <c r="C117" s="27" t="s">
        <v>128</v>
      </c>
      <c r="D117" s="32"/>
      <c r="E117" s="32"/>
      <c r="F117" s="32"/>
      <c r="G117" s="32"/>
      <c r="H117" s="32"/>
      <c r="I117" s="32"/>
      <c r="J117" s="32"/>
      <c r="K117" s="32"/>
      <c r="L117" s="42"/>
      <c r="S117" s="32"/>
      <c r="T117" s="32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</row>
    <row r="118" spans="1:63" s="2" customFormat="1" ht="16.5" customHeight="1">
      <c r="A118" s="32"/>
      <c r="B118" s="33"/>
      <c r="C118" s="32"/>
      <c r="D118" s="32"/>
      <c r="E118" s="210" t="str">
        <f>E11</f>
        <v>006 - Vedlejší rozpočtové náklady</v>
      </c>
      <c r="F118" s="255"/>
      <c r="G118" s="255"/>
      <c r="H118" s="255"/>
      <c r="I118" s="32"/>
      <c r="J118" s="32"/>
      <c r="K118" s="32"/>
      <c r="L118" s="42"/>
      <c r="S118" s="32"/>
      <c r="T118" s="32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</row>
    <row r="119" spans="1:63" s="2" customFormat="1" ht="6.95" customHeight="1">
      <c r="A119" s="32"/>
      <c r="B119" s="33"/>
      <c r="C119" s="32"/>
      <c r="D119" s="32"/>
      <c r="E119" s="32"/>
      <c r="F119" s="32"/>
      <c r="G119" s="32"/>
      <c r="H119" s="32"/>
      <c r="I119" s="32"/>
      <c r="J119" s="32"/>
      <c r="K119" s="32"/>
      <c r="L119" s="42"/>
      <c r="S119" s="32"/>
      <c r="T119" s="32"/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</row>
    <row r="120" spans="1:63" s="2" customFormat="1" ht="12" customHeight="1">
      <c r="A120" s="32"/>
      <c r="B120" s="33"/>
      <c r="C120" s="27" t="s">
        <v>20</v>
      </c>
      <c r="D120" s="32"/>
      <c r="E120" s="32"/>
      <c r="F120" s="25" t="str">
        <f>F14</f>
        <v>Valašské Meziříčí</v>
      </c>
      <c r="G120" s="32"/>
      <c r="H120" s="32"/>
      <c r="I120" s="27" t="s">
        <v>22</v>
      </c>
      <c r="J120" s="55" t="str">
        <f>IF(J14="","",J14)</f>
        <v>13. 9. 2021</v>
      </c>
      <c r="K120" s="32"/>
      <c r="L120" s="42"/>
      <c r="S120" s="32"/>
      <c r="T120" s="32"/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</row>
    <row r="121" spans="1:63" s="2" customFormat="1" ht="6.95" customHeight="1">
      <c r="A121" s="32"/>
      <c r="B121" s="33"/>
      <c r="C121" s="32"/>
      <c r="D121" s="32"/>
      <c r="E121" s="32"/>
      <c r="F121" s="32"/>
      <c r="G121" s="32"/>
      <c r="H121" s="32"/>
      <c r="I121" s="32"/>
      <c r="J121" s="32"/>
      <c r="K121" s="32"/>
      <c r="L121" s="42"/>
      <c r="S121" s="32"/>
      <c r="T121" s="32"/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</row>
    <row r="122" spans="1:63" s="2" customFormat="1" ht="15.2" customHeight="1">
      <c r="A122" s="32"/>
      <c r="B122" s="33"/>
      <c r="C122" s="27" t="s">
        <v>24</v>
      </c>
      <c r="D122" s="32"/>
      <c r="E122" s="32"/>
      <c r="F122" s="25" t="str">
        <f>E17</f>
        <v>Město Valašské Meziříčí</v>
      </c>
      <c r="G122" s="32"/>
      <c r="H122" s="32"/>
      <c r="I122" s="27" t="s">
        <v>30</v>
      </c>
      <c r="J122" s="30" t="str">
        <f>E23</f>
        <v>Ing.Pavel Čunek</v>
      </c>
      <c r="K122" s="32"/>
      <c r="L122" s="42"/>
      <c r="S122" s="32"/>
      <c r="T122" s="32"/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</row>
    <row r="123" spans="1:63" s="2" customFormat="1" ht="15.2" customHeight="1">
      <c r="A123" s="32"/>
      <c r="B123" s="33"/>
      <c r="C123" s="27" t="s">
        <v>28</v>
      </c>
      <c r="D123" s="32"/>
      <c r="E123" s="32"/>
      <c r="F123" s="25" t="str">
        <f>IF(E20="","",E20)</f>
        <v>Vyplň údaj</v>
      </c>
      <c r="G123" s="32"/>
      <c r="H123" s="32"/>
      <c r="I123" s="27" t="s">
        <v>33</v>
      </c>
      <c r="J123" s="30" t="str">
        <f>E26</f>
        <v>Fajfrová Irena</v>
      </c>
      <c r="K123" s="32"/>
      <c r="L123" s="42"/>
      <c r="S123" s="32"/>
      <c r="T123" s="32"/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</row>
    <row r="124" spans="1:63" s="2" customFormat="1" ht="10.35" customHeight="1">
      <c r="A124" s="32"/>
      <c r="B124" s="33"/>
      <c r="C124" s="32"/>
      <c r="D124" s="32"/>
      <c r="E124" s="32"/>
      <c r="F124" s="32"/>
      <c r="G124" s="32"/>
      <c r="H124" s="32"/>
      <c r="I124" s="32"/>
      <c r="J124" s="32"/>
      <c r="K124" s="32"/>
      <c r="L124" s="42"/>
      <c r="S124" s="32"/>
      <c r="T124" s="32"/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</row>
    <row r="125" spans="1:63" s="11" customFormat="1" ht="29.25" customHeight="1">
      <c r="A125" s="126"/>
      <c r="B125" s="127"/>
      <c r="C125" s="128" t="s">
        <v>145</v>
      </c>
      <c r="D125" s="129" t="s">
        <v>61</v>
      </c>
      <c r="E125" s="129" t="s">
        <v>57</v>
      </c>
      <c r="F125" s="129" t="s">
        <v>58</v>
      </c>
      <c r="G125" s="129" t="s">
        <v>146</v>
      </c>
      <c r="H125" s="129" t="s">
        <v>147</v>
      </c>
      <c r="I125" s="129" t="s">
        <v>148</v>
      </c>
      <c r="J125" s="129" t="s">
        <v>134</v>
      </c>
      <c r="K125" s="130" t="s">
        <v>149</v>
      </c>
      <c r="L125" s="131"/>
      <c r="M125" s="62" t="s">
        <v>1</v>
      </c>
      <c r="N125" s="63" t="s">
        <v>40</v>
      </c>
      <c r="O125" s="63" t="s">
        <v>150</v>
      </c>
      <c r="P125" s="63" t="s">
        <v>151</v>
      </c>
      <c r="Q125" s="63" t="s">
        <v>152</v>
      </c>
      <c r="R125" s="63" t="s">
        <v>153</v>
      </c>
      <c r="S125" s="63" t="s">
        <v>154</v>
      </c>
      <c r="T125" s="64" t="s">
        <v>155</v>
      </c>
      <c r="U125" s="126"/>
      <c r="V125" s="126"/>
      <c r="W125" s="126"/>
      <c r="X125" s="126"/>
      <c r="Y125" s="126"/>
      <c r="Z125" s="126"/>
      <c r="AA125" s="126"/>
      <c r="AB125" s="126"/>
      <c r="AC125" s="126"/>
      <c r="AD125" s="126"/>
      <c r="AE125" s="126"/>
    </row>
    <row r="126" spans="1:63" s="2" customFormat="1" ht="22.9" customHeight="1">
      <c r="A126" s="32"/>
      <c r="B126" s="33"/>
      <c r="C126" s="69" t="s">
        <v>156</v>
      </c>
      <c r="D126" s="32"/>
      <c r="E126" s="32"/>
      <c r="F126" s="32"/>
      <c r="G126" s="32"/>
      <c r="H126" s="32"/>
      <c r="I126" s="32"/>
      <c r="J126" s="132">
        <f>BK126</f>
        <v>0</v>
      </c>
      <c r="K126" s="32"/>
      <c r="L126" s="33"/>
      <c r="M126" s="65"/>
      <c r="N126" s="56"/>
      <c r="O126" s="66"/>
      <c r="P126" s="133">
        <f>P127+P131</f>
        <v>0</v>
      </c>
      <c r="Q126" s="66"/>
      <c r="R126" s="133">
        <f>R127+R131</f>
        <v>4.1999999999999996E-2</v>
      </c>
      <c r="S126" s="66"/>
      <c r="T126" s="134">
        <f>T127+T131</f>
        <v>0</v>
      </c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  <c r="AT126" s="17" t="s">
        <v>75</v>
      </c>
      <c r="AU126" s="17" t="s">
        <v>136</v>
      </c>
      <c r="BK126" s="135">
        <f>BK127+BK131</f>
        <v>0</v>
      </c>
    </row>
    <row r="127" spans="1:63" s="12" customFormat="1" ht="25.9" customHeight="1">
      <c r="B127" s="136"/>
      <c r="D127" s="137" t="s">
        <v>75</v>
      </c>
      <c r="E127" s="138" t="s">
        <v>157</v>
      </c>
      <c r="F127" s="138" t="s">
        <v>158</v>
      </c>
      <c r="I127" s="139"/>
      <c r="J127" s="140">
        <f>BK127</f>
        <v>0</v>
      </c>
      <c r="L127" s="136"/>
      <c r="M127" s="141"/>
      <c r="N127" s="142"/>
      <c r="O127" s="142"/>
      <c r="P127" s="143">
        <f>P128</f>
        <v>0</v>
      </c>
      <c r="Q127" s="142"/>
      <c r="R127" s="143">
        <f>R128</f>
        <v>4.1999999999999996E-2</v>
      </c>
      <c r="S127" s="142"/>
      <c r="T127" s="144">
        <f>T128</f>
        <v>0</v>
      </c>
      <c r="AR127" s="137" t="s">
        <v>83</v>
      </c>
      <c r="AT127" s="145" t="s">
        <v>75</v>
      </c>
      <c r="AU127" s="145" t="s">
        <v>76</v>
      </c>
      <c r="AY127" s="137" t="s">
        <v>159</v>
      </c>
      <c r="BK127" s="146">
        <f>BK128</f>
        <v>0</v>
      </c>
    </row>
    <row r="128" spans="1:63" s="12" customFormat="1" ht="22.9" customHeight="1">
      <c r="B128" s="136"/>
      <c r="D128" s="137" t="s">
        <v>75</v>
      </c>
      <c r="E128" s="147" t="s">
        <v>83</v>
      </c>
      <c r="F128" s="147" t="s">
        <v>160</v>
      </c>
      <c r="I128" s="139"/>
      <c r="J128" s="148">
        <f>BK128</f>
        <v>0</v>
      </c>
      <c r="L128" s="136"/>
      <c r="M128" s="141"/>
      <c r="N128" s="142"/>
      <c r="O128" s="142"/>
      <c r="P128" s="143">
        <f>SUM(P129:P130)</f>
        <v>0</v>
      </c>
      <c r="Q128" s="142"/>
      <c r="R128" s="143">
        <f>SUM(R129:R130)</f>
        <v>4.1999999999999996E-2</v>
      </c>
      <c r="S128" s="142"/>
      <c r="T128" s="144">
        <f>SUM(T129:T130)</f>
        <v>0</v>
      </c>
      <c r="AR128" s="137" t="s">
        <v>83</v>
      </c>
      <c r="AT128" s="145" t="s">
        <v>75</v>
      </c>
      <c r="AU128" s="145" t="s">
        <v>83</v>
      </c>
      <c r="AY128" s="137" t="s">
        <v>159</v>
      </c>
      <c r="BK128" s="146">
        <f>SUM(BK129:BK130)</f>
        <v>0</v>
      </c>
    </row>
    <row r="129" spans="1:65" s="2" customFormat="1" ht="24.2" customHeight="1">
      <c r="A129" s="32"/>
      <c r="B129" s="149"/>
      <c r="C129" s="150" t="s">
        <v>83</v>
      </c>
      <c r="D129" s="150" t="s">
        <v>161</v>
      </c>
      <c r="E129" s="151" t="s">
        <v>982</v>
      </c>
      <c r="F129" s="152" t="s">
        <v>983</v>
      </c>
      <c r="G129" s="153" t="s">
        <v>351</v>
      </c>
      <c r="H129" s="154">
        <v>300</v>
      </c>
      <c r="I129" s="155"/>
      <c r="J129" s="156">
        <f>ROUND(I129*H129,2)</f>
        <v>0</v>
      </c>
      <c r="K129" s="152" t="s">
        <v>165</v>
      </c>
      <c r="L129" s="33"/>
      <c r="M129" s="157" t="s">
        <v>1</v>
      </c>
      <c r="N129" s="158" t="s">
        <v>41</v>
      </c>
      <c r="O129" s="58"/>
      <c r="P129" s="159">
        <f>O129*H129</f>
        <v>0</v>
      </c>
      <c r="Q129" s="159">
        <v>1.3999999999999999E-4</v>
      </c>
      <c r="R129" s="159">
        <f>Q129*H129</f>
        <v>4.1999999999999996E-2</v>
      </c>
      <c r="S129" s="159">
        <v>0</v>
      </c>
      <c r="T129" s="160">
        <f>S129*H129</f>
        <v>0</v>
      </c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  <c r="AR129" s="161" t="s">
        <v>166</v>
      </c>
      <c r="AT129" s="161" t="s">
        <v>161</v>
      </c>
      <c r="AU129" s="161" t="s">
        <v>85</v>
      </c>
      <c r="AY129" s="17" t="s">
        <v>159</v>
      </c>
      <c r="BE129" s="162">
        <f>IF(N129="základní",J129,0)</f>
        <v>0</v>
      </c>
      <c r="BF129" s="162">
        <f>IF(N129="snížená",J129,0)</f>
        <v>0</v>
      </c>
      <c r="BG129" s="162">
        <f>IF(N129="zákl. přenesená",J129,0)</f>
        <v>0</v>
      </c>
      <c r="BH129" s="162">
        <f>IF(N129="sníž. přenesená",J129,0)</f>
        <v>0</v>
      </c>
      <c r="BI129" s="162">
        <f>IF(N129="nulová",J129,0)</f>
        <v>0</v>
      </c>
      <c r="BJ129" s="17" t="s">
        <v>83</v>
      </c>
      <c r="BK129" s="162">
        <f>ROUND(I129*H129,2)</f>
        <v>0</v>
      </c>
      <c r="BL129" s="17" t="s">
        <v>166</v>
      </c>
      <c r="BM129" s="161" t="s">
        <v>984</v>
      </c>
    </row>
    <row r="130" spans="1:65" s="2" customFormat="1" ht="24.2" customHeight="1">
      <c r="A130" s="32"/>
      <c r="B130" s="149"/>
      <c r="C130" s="150" t="s">
        <v>85</v>
      </c>
      <c r="D130" s="150" t="s">
        <v>161</v>
      </c>
      <c r="E130" s="151" t="s">
        <v>985</v>
      </c>
      <c r="F130" s="152" t="s">
        <v>986</v>
      </c>
      <c r="G130" s="153" t="s">
        <v>351</v>
      </c>
      <c r="H130" s="154">
        <v>300</v>
      </c>
      <c r="I130" s="155"/>
      <c r="J130" s="156">
        <f>ROUND(I130*H130,2)</f>
        <v>0</v>
      </c>
      <c r="K130" s="152" t="s">
        <v>165</v>
      </c>
      <c r="L130" s="33"/>
      <c r="M130" s="157" t="s">
        <v>1</v>
      </c>
      <c r="N130" s="158" t="s">
        <v>41</v>
      </c>
      <c r="O130" s="58"/>
      <c r="P130" s="159">
        <f>O130*H130</f>
        <v>0</v>
      </c>
      <c r="Q130" s="159">
        <v>0</v>
      </c>
      <c r="R130" s="159">
        <f>Q130*H130</f>
        <v>0</v>
      </c>
      <c r="S130" s="159">
        <v>0</v>
      </c>
      <c r="T130" s="160">
        <f>S130*H130</f>
        <v>0</v>
      </c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  <c r="AR130" s="161" t="s">
        <v>166</v>
      </c>
      <c r="AT130" s="161" t="s">
        <v>161</v>
      </c>
      <c r="AU130" s="161" t="s">
        <v>85</v>
      </c>
      <c r="AY130" s="17" t="s">
        <v>159</v>
      </c>
      <c r="BE130" s="162">
        <f>IF(N130="základní",J130,0)</f>
        <v>0</v>
      </c>
      <c r="BF130" s="162">
        <f>IF(N130="snížená",J130,0)</f>
        <v>0</v>
      </c>
      <c r="BG130" s="162">
        <f>IF(N130="zákl. přenesená",J130,0)</f>
        <v>0</v>
      </c>
      <c r="BH130" s="162">
        <f>IF(N130="sníž. přenesená",J130,0)</f>
        <v>0</v>
      </c>
      <c r="BI130" s="162">
        <f>IF(N130="nulová",J130,0)</f>
        <v>0</v>
      </c>
      <c r="BJ130" s="17" t="s">
        <v>83</v>
      </c>
      <c r="BK130" s="162">
        <f>ROUND(I130*H130,2)</f>
        <v>0</v>
      </c>
      <c r="BL130" s="17" t="s">
        <v>166</v>
      </c>
      <c r="BM130" s="161" t="s">
        <v>987</v>
      </c>
    </row>
    <row r="131" spans="1:65" s="12" customFormat="1" ht="25.9" customHeight="1">
      <c r="B131" s="136"/>
      <c r="D131" s="137" t="s">
        <v>75</v>
      </c>
      <c r="E131" s="138" t="s">
        <v>585</v>
      </c>
      <c r="F131" s="138" t="s">
        <v>95</v>
      </c>
      <c r="I131" s="139"/>
      <c r="J131" s="140">
        <f>BK131</f>
        <v>0</v>
      </c>
      <c r="L131" s="136"/>
      <c r="M131" s="141"/>
      <c r="N131" s="142"/>
      <c r="O131" s="142"/>
      <c r="P131" s="143">
        <f>P132+P135+P137</f>
        <v>0</v>
      </c>
      <c r="Q131" s="142"/>
      <c r="R131" s="143">
        <f>R132+R135+R137</f>
        <v>0</v>
      </c>
      <c r="S131" s="142"/>
      <c r="T131" s="144">
        <f>T132+T135+T137</f>
        <v>0</v>
      </c>
      <c r="AR131" s="137" t="s">
        <v>182</v>
      </c>
      <c r="AT131" s="145" t="s">
        <v>75</v>
      </c>
      <c r="AU131" s="145" t="s">
        <v>76</v>
      </c>
      <c r="AY131" s="137" t="s">
        <v>159</v>
      </c>
      <c r="BK131" s="146">
        <f>BK132+BK135+BK137</f>
        <v>0</v>
      </c>
    </row>
    <row r="132" spans="1:65" s="12" customFormat="1" ht="22.9" customHeight="1">
      <c r="B132" s="136"/>
      <c r="D132" s="137" t="s">
        <v>75</v>
      </c>
      <c r="E132" s="147" t="s">
        <v>586</v>
      </c>
      <c r="F132" s="147" t="s">
        <v>587</v>
      </c>
      <c r="I132" s="139"/>
      <c r="J132" s="148">
        <f>BK132</f>
        <v>0</v>
      </c>
      <c r="L132" s="136"/>
      <c r="M132" s="141"/>
      <c r="N132" s="142"/>
      <c r="O132" s="142"/>
      <c r="P132" s="143">
        <f>SUM(P133:P134)</f>
        <v>0</v>
      </c>
      <c r="Q132" s="142"/>
      <c r="R132" s="143">
        <f>SUM(R133:R134)</f>
        <v>0</v>
      </c>
      <c r="S132" s="142"/>
      <c r="T132" s="144">
        <f>SUM(T133:T134)</f>
        <v>0</v>
      </c>
      <c r="AR132" s="137" t="s">
        <v>182</v>
      </c>
      <c r="AT132" s="145" t="s">
        <v>75</v>
      </c>
      <c r="AU132" s="145" t="s">
        <v>83</v>
      </c>
      <c r="AY132" s="137" t="s">
        <v>159</v>
      </c>
      <c r="BK132" s="146">
        <f>SUM(BK133:BK134)</f>
        <v>0</v>
      </c>
    </row>
    <row r="133" spans="1:65" s="2" customFormat="1" ht="16.5" customHeight="1">
      <c r="A133" s="32"/>
      <c r="B133" s="149"/>
      <c r="C133" s="150" t="s">
        <v>173</v>
      </c>
      <c r="D133" s="150" t="s">
        <v>161</v>
      </c>
      <c r="E133" s="151" t="s">
        <v>988</v>
      </c>
      <c r="F133" s="152" t="s">
        <v>989</v>
      </c>
      <c r="G133" s="153" t="s">
        <v>590</v>
      </c>
      <c r="H133" s="154">
        <v>1</v>
      </c>
      <c r="I133" s="155"/>
      <c r="J133" s="156">
        <f>ROUND(I133*H133,2)</f>
        <v>0</v>
      </c>
      <c r="K133" s="152" t="s">
        <v>165</v>
      </c>
      <c r="L133" s="33"/>
      <c r="M133" s="157" t="s">
        <v>1</v>
      </c>
      <c r="N133" s="158" t="s">
        <v>41</v>
      </c>
      <c r="O133" s="58"/>
      <c r="P133" s="159">
        <f>O133*H133</f>
        <v>0</v>
      </c>
      <c r="Q133" s="159">
        <v>0</v>
      </c>
      <c r="R133" s="159">
        <f>Q133*H133</f>
        <v>0</v>
      </c>
      <c r="S133" s="159">
        <v>0</v>
      </c>
      <c r="T133" s="160">
        <f>S133*H133</f>
        <v>0</v>
      </c>
      <c r="U133" s="32"/>
      <c r="V133" s="32"/>
      <c r="W133" s="32"/>
      <c r="X133" s="32"/>
      <c r="Y133" s="32"/>
      <c r="Z133" s="32"/>
      <c r="AA133" s="32"/>
      <c r="AB133" s="32"/>
      <c r="AC133" s="32"/>
      <c r="AD133" s="32"/>
      <c r="AE133" s="32"/>
      <c r="AR133" s="161" t="s">
        <v>591</v>
      </c>
      <c r="AT133" s="161" t="s">
        <v>161</v>
      </c>
      <c r="AU133" s="161" t="s">
        <v>85</v>
      </c>
      <c r="AY133" s="17" t="s">
        <v>159</v>
      </c>
      <c r="BE133" s="162">
        <f>IF(N133="základní",J133,0)</f>
        <v>0</v>
      </c>
      <c r="BF133" s="162">
        <f>IF(N133="snížená",J133,0)</f>
        <v>0</v>
      </c>
      <c r="BG133" s="162">
        <f>IF(N133="zákl. přenesená",J133,0)</f>
        <v>0</v>
      </c>
      <c r="BH133" s="162">
        <f>IF(N133="sníž. přenesená",J133,0)</f>
        <v>0</v>
      </c>
      <c r="BI133" s="162">
        <f>IF(N133="nulová",J133,0)</f>
        <v>0</v>
      </c>
      <c r="BJ133" s="17" t="s">
        <v>83</v>
      </c>
      <c r="BK133" s="162">
        <f>ROUND(I133*H133,2)</f>
        <v>0</v>
      </c>
      <c r="BL133" s="17" t="s">
        <v>591</v>
      </c>
      <c r="BM133" s="161" t="s">
        <v>990</v>
      </c>
    </row>
    <row r="134" spans="1:65" s="2" customFormat="1" ht="16.5" customHeight="1">
      <c r="A134" s="32"/>
      <c r="B134" s="149"/>
      <c r="C134" s="150" t="s">
        <v>166</v>
      </c>
      <c r="D134" s="150" t="s">
        <v>161</v>
      </c>
      <c r="E134" s="151" t="s">
        <v>991</v>
      </c>
      <c r="F134" s="152" t="s">
        <v>992</v>
      </c>
      <c r="G134" s="153" t="s">
        <v>590</v>
      </c>
      <c r="H134" s="154">
        <v>1</v>
      </c>
      <c r="I134" s="155"/>
      <c r="J134" s="156">
        <f>ROUND(I134*H134,2)</f>
        <v>0</v>
      </c>
      <c r="K134" s="152" t="s">
        <v>165</v>
      </c>
      <c r="L134" s="33"/>
      <c r="M134" s="157" t="s">
        <v>1</v>
      </c>
      <c r="N134" s="158" t="s">
        <v>41</v>
      </c>
      <c r="O134" s="58"/>
      <c r="P134" s="159">
        <f>O134*H134</f>
        <v>0</v>
      </c>
      <c r="Q134" s="159">
        <v>0</v>
      </c>
      <c r="R134" s="159">
        <f>Q134*H134</f>
        <v>0</v>
      </c>
      <c r="S134" s="159">
        <v>0</v>
      </c>
      <c r="T134" s="160">
        <f>S134*H134</f>
        <v>0</v>
      </c>
      <c r="U134" s="32"/>
      <c r="V134" s="32"/>
      <c r="W134" s="32"/>
      <c r="X134" s="32"/>
      <c r="Y134" s="32"/>
      <c r="Z134" s="32"/>
      <c r="AA134" s="32"/>
      <c r="AB134" s="32"/>
      <c r="AC134" s="32"/>
      <c r="AD134" s="32"/>
      <c r="AE134" s="32"/>
      <c r="AR134" s="161" t="s">
        <v>591</v>
      </c>
      <c r="AT134" s="161" t="s">
        <v>161</v>
      </c>
      <c r="AU134" s="161" t="s">
        <v>85</v>
      </c>
      <c r="AY134" s="17" t="s">
        <v>159</v>
      </c>
      <c r="BE134" s="162">
        <f>IF(N134="základní",J134,0)</f>
        <v>0</v>
      </c>
      <c r="BF134" s="162">
        <f>IF(N134="snížená",J134,0)</f>
        <v>0</v>
      </c>
      <c r="BG134" s="162">
        <f>IF(N134="zákl. přenesená",J134,0)</f>
        <v>0</v>
      </c>
      <c r="BH134" s="162">
        <f>IF(N134="sníž. přenesená",J134,0)</f>
        <v>0</v>
      </c>
      <c r="BI134" s="162">
        <f>IF(N134="nulová",J134,0)</f>
        <v>0</v>
      </c>
      <c r="BJ134" s="17" t="s">
        <v>83</v>
      </c>
      <c r="BK134" s="162">
        <f>ROUND(I134*H134,2)</f>
        <v>0</v>
      </c>
      <c r="BL134" s="17" t="s">
        <v>591</v>
      </c>
      <c r="BM134" s="161" t="s">
        <v>993</v>
      </c>
    </row>
    <row r="135" spans="1:65" s="12" customFormat="1" ht="22.9" customHeight="1">
      <c r="B135" s="136"/>
      <c r="D135" s="137" t="s">
        <v>75</v>
      </c>
      <c r="E135" s="147" t="s">
        <v>593</v>
      </c>
      <c r="F135" s="147" t="s">
        <v>594</v>
      </c>
      <c r="I135" s="139"/>
      <c r="J135" s="148">
        <f>BK135</f>
        <v>0</v>
      </c>
      <c r="L135" s="136"/>
      <c r="M135" s="141"/>
      <c r="N135" s="142"/>
      <c r="O135" s="142"/>
      <c r="P135" s="143">
        <f>P136</f>
        <v>0</v>
      </c>
      <c r="Q135" s="142"/>
      <c r="R135" s="143">
        <f>R136</f>
        <v>0</v>
      </c>
      <c r="S135" s="142"/>
      <c r="T135" s="144">
        <f>T136</f>
        <v>0</v>
      </c>
      <c r="AR135" s="137" t="s">
        <v>182</v>
      </c>
      <c r="AT135" s="145" t="s">
        <v>75</v>
      </c>
      <c r="AU135" s="145" t="s">
        <v>83</v>
      </c>
      <c r="AY135" s="137" t="s">
        <v>159</v>
      </c>
      <c r="BK135" s="146">
        <f>BK136</f>
        <v>0</v>
      </c>
    </row>
    <row r="136" spans="1:65" s="2" customFormat="1" ht="16.5" customHeight="1">
      <c r="A136" s="32"/>
      <c r="B136" s="149"/>
      <c r="C136" s="150" t="s">
        <v>182</v>
      </c>
      <c r="D136" s="150" t="s">
        <v>161</v>
      </c>
      <c r="E136" s="151" t="s">
        <v>994</v>
      </c>
      <c r="F136" s="152" t="s">
        <v>995</v>
      </c>
      <c r="G136" s="153" t="s">
        <v>590</v>
      </c>
      <c r="H136" s="154">
        <v>1</v>
      </c>
      <c r="I136" s="155"/>
      <c r="J136" s="156">
        <f>ROUND(I136*H136,2)</f>
        <v>0</v>
      </c>
      <c r="K136" s="152" t="s">
        <v>165</v>
      </c>
      <c r="L136" s="33"/>
      <c r="M136" s="157" t="s">
        <v>1</v>
      </c>
      <c r="N136" s="158" t="s">
        <v>41</v>
      </c>
      <c r="O136" s="58"/>
      <c r="P136" s="159">
        <f>O136*H136</f>
        <v>0</v>
      </c>
      <c r="Q136" s="159">
        <v>0</v>
      </c>
      <c r="R136" s="159">
        <f>Q136*H136</f>
        <v>0</v>
      </c>
      <c r="S136" s="159">
        <v>0</v>
      </c>
      <c r="T136" s="160">
        <f>S136*H136</f>
        <v>0</v>
      </c>
      <c r="U136" s="32"/>
      <c r="V136" s="32"/>
      <c r="W136" s="32"/>
      <c r="X136" s="32"/>
      <c r="Y136" s="32"/>
      <c r="Z136" s="32"/>
      <c r="AA136" s="32"/>
      <c r="AB136" s="32"/>
      <c r="AC136" s="32"/>
      <c r="AD136" s="32"/>
      <c r="AE136" s="32"/>
      <c r="AR136" s="161" t="s">
        <v>591</v>
      </c>
      <c r="AT136" s="161" t="s">
        <v>161</v>
      </c>
      <c r="AU136" s="161" t="s">
        <v>85</v>
      </c>
      <c r="AY136" s="17" t="s">
        <v>159</v>
      </c>
      <c r="BE136" s="162">
        <f>IF(N136="základní",J136,0)</f>
        <v>0</v>
      </c>
      <c r="BF136" s="162">
        <f>IF(N136="snížená",J136,0)</f>
        <v>0</v>
      </c>
      <c r="BG136" s="162">
        <f>IF(N136="zákl. přenesená",J136,0)</f>
        <v>0</v>
      </c>
      <c r="BH136" s="162">
        <f>IF(N136="sníž. přenesená",J136,0)</f>
        <v>0</v>
      </c>
      <c r="BI136" s="162">
        <f>IF(N136="nulová",J136,0)</f>
        <v>0</v>
      </c>
      <c r="BJ136" s="17" t="s">
        <v>83</v>
      </c>
      <c r="BK136" s="162">
        <f>ROUND(I136*H136,2)</f>
        <v>0</v>
      </c>
      <c r="BL136" s="17" t="s">
        <v>591</v>
      </c>
      <c r="BM136" s="161" t="s">
        <v>996</v>
      </c>
    </row>
    <row r="137" spans="1:65" s="12" customFormat="1" ht="22.9" customHeight="1">
      <c r="B137" s="136"/>
      <c r="D137" s="137" t="s">
        <v>75</v>
      </c>
      <c r="E137" s="147" t="s">
        <v>997</v>
      </c>
      <c r="F137" s="147" t="s">
        <v>998</v>
      </c>
      <c r="I137" s="139"/>
      <c r="J137" s="148">
        <f>BK137</f>
        <v>0</v>
      </c>
      <c r="L137" s="136"/>
      <c r="M137" s="141"/>
      <c r="N137" s="142"/>
      <c r="O137" s="142"/>
      <c r="P137" s="143">
        <f>P138</f>
        <v>0</v>
      </c>
      <c r="Q137" s="142"/>
      <c r="R137" s="143">
        <f>R138</f>
        <v>0</v>
      </c>
      <c r="S137" s="142"/>
      <c r="T137" s="144">
        <f>T138</f>
        <v>0</v>
      </c>
      <c r="AR137" s="137" t="s">
        <v>182</v>
      </c>
      <c r="AT137" s="145" t="s">
        <v>75</v>
      </c>
      <c r="AU137" s="145" t="s">
        <v>83</v>
      </c>
      <c r="AY137" s="137" t="s">
        <v>159</v>
      </c>
      <c r="BK137" s="146">
        <f>BK138</f>
        <v>0</v>
      </c>
    </row>
    <row r="138" spans="1:65" s="2" customFormat="1" ht="16.5" customHeight="1">
      <c r="A138" s="32"/>
      <c r="B138" s="149"/>
      <c r="C138" s="150" t="s">
        <v>186</v>
      </c>
      <c r="D138" s="150" t="s">
        <v>161</v>
      </c>
      <c r="E138" s="151" t="s">
        <v>999</v>
      </c>
      <c r="F138" s="152" t="s">
        <v>1000</v>
      </c>
      <c r="G138" s="153" t="s">
        <v>1001</v>
      </c>
      <c r="H138" s="154">
        <v>1</v>
      </c>
      <c r="I138" s="155"/>
      <c r="J138" s="156">
        <f>ROUND(I138*H138,2)</f>
        <v>0</v>
      </c>
      <c r="K138" s="152" t="s">
        <v>165</v>
      </c>
      <c r="L138" s="33"/>
      <c r="M138" s="197" t="s">
        <v>1</v>
      </c>
      <c r="N138" s="198" t="s">
        <v>41</v>
      </c>
      <c r="O138" s="199"/>
      <c r="P138" s="200">
        <f>O138*H138</f>
        <v>0</v>
      </c>
      <c r="Q138" s="200">
        <v>0</v>
      </c>
      <c r="R138" s="200">
        <f>Q138*H138</f>
        <v>0</v>
      </c>
      <c r="S138" s="200">
        <v>0</v>
      </c>
      <c r="T138" s="201">
        <f>S138*H138</f>
        <v>0</v>
      </c>
      <c r="U138" s="32"/>
      <c r="V138" s="32"/>
      <c r="W138" s="32"/>
      <c r="X138" s="32"/>
      <c r="Y138" s="32"/>
      <c r="Z138" s="32"/>
      <c r="AA138" s="32"/>
      <c r="AB138" s="32"/>
      <c r="AC138" s="32"/>
      <c r="AD138" s="32"/>
      <c r="AE138" s="32"/>
      <c r="AR138" s="161" t="s">
        <v>591</v>
      </c>
      <c r="AT138" s="161" t="s">
        <v>161</v>
      </c>
      <c r="AU138" s="161" t="s">
        <v>85</v>
      </c>
      <c r="AY138" s="17" t="s">
        <v>159</v>
      </c>
      <c r="BE138" s="162">
        <f>IF(N138="základní",J138,0)</f>
        <v>0</v>
      </c>
      <c r="BF138" s="162">
        <f>IF(N138="snížená",J138,0)</f>
        <v>0</v>
      </c>
      <c r="BG138" s="162">
        <f>IF(N138="zákl. přenesená",J138,0)</f>
        <v>0</v>
      </c>
      <c r="BH138" s="162">
        <f>IF(N138="sníž. přenesená",J138,0)</f>
        <v>0</v>
      </c>
      <c r="BI138" s="162">
        <f>IF(N138="nulová",J138,0)</f>
        <v>0</v>
      </c>
      <c r="BJ138" s="17" t="s">
        <v>83</v>
      </c>
      <c r="BK138" s="162">
        <f>ROUND(I138*H138,2)</f>
        <v>0</v>
      </c>
      <c r="BL138" s="17" t="s">
        <v>591</v>
      </c>
      <c r="BM138" s="161" t="s">
        <v>1002</v>
      </c>
    </row>
    <row r="139" spans="1:65" s="2" customFormat="1" ht="6.95" customHeight="1">
      <c r="A139" s="32"/>
      <c r="B139" s="47"/>
      <c r="C139" s="48"/>
      <c r="D139" s="48"/>
      <c r="E139" s="48"/>
      <c r="F139" s="48"/>
      <c r="G139" s="48"/>
      <c r="H139" s="48"/>
      <c r="I139" s="48"/>
      <c r="J139" s="48"/>
      <c r="K139" s="48"/>
      <c r="L139" s="33"/>
      <c r="M139" s="32"/>
      <c r="O139" s="32"/>
      <c r="P139" s="32"/>
      <c r="Q139" s="32"/>
      <c r="R139" s="32"/>
      <c r="S139" s="32"/>
      <c r="T139" s="32"/>
      <c r="U139" s="32"/>
      <c r="V139" s="32"/>
      <c r="W139" s="32"/>
      <c r="X139" s="32"/>
      <c r="Y139" s="32"/>
      <c r="Z139" s="32"/>
      <c r="AA139" s="32"/>
      <c r="AB139" s="32"/>
      <c r="AC139" s="32"/>
      <c r="AD139" s="32"/>
      <c r="AE139" s="32"/>
    </row>
  </sheetData>
  <autoFilter ref="C125:K138" xr:uid="{00000000-0009-0000-0000-000007000000}"/>
  <mergeCells count="12">
    <mergeCell ref="E118:H118"/>
    <mergeCell ref="L2:V2"/>
    <mergeCell ref="E85:H85"/>
    <mergeCell ref="E87:H87"/>
    <mergeCell ref="E89:H89"/>
    <mergeCell ref="E114:H114"/>
    <mergeCell ref="E116:H116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H311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25" style="1" customWidth="1"/>
    <col min="4" max="4" width="75.83203125" style="1" customWidth="1"/>
    <col min="5" max="5" width="13.33203125" style="1" customWidth="1"/>
    <col min="6" max="6" width="20" style="1" customWidth="1"/>
    <col min="7" max="7" width="1.6640625" style="1" customWidth="1"/>
    <col min="8" max="8" width="8.33203125" style="1" customWidth="1"/>
  </cols>
  <sheetData>
    <row r="1" spans="1:8" s="1" customFormat="1" ht="11.25" customHeight="1"/>
    <row r="2" spans="1:8" s="1" customFormat="1" ht="36.950000000000003" customHeight="1"/>
    <row r="3" spans="1:8" s="1" customFormat="1" ht="6.95" customHeight="1">
      <c r="B3" s="18"/>
      <c r="C3" s="19"/>
      <c r="D3" s="19"/>
      <c r="E3" s="19"/>
      <c r="F3" s="19"/>
      <c r="G3" s="19"/>
      <c r="H3" s="20"/>
    </row>
    <row r="4" spans="1:8" s="1" customFormat="1" ht="24.95" customHeight="1">
      <c r="B4" s="20"/>
      <c r="C4" s="21" t="s">
        <v>1003</v>
      </c>
      <c r="H4" s="20"/>
    </row>
    <row r="5" spans="1:8" s="1" customFormat="1" ht="12" customHeight="1">
      <c r="B5" s="20"/>
      <c r="C5" s="24" t="s">
        <v>13</v>
      </c>
      <c r="D5" s="241" t="s">
        <v>14</v>
      </c>
      <c r="E5" s="237"/>
      <c r="F5" s="237"/>
      <c r="H5" s="20"/>
    </row>
    <row r="6" spans="1:8" s="1" customFormat="1" ht="36.950000000000003" customHeight="1">
      <c r="B6" s="20"/>
      <c r="C6" s="26" t="s">
        <v>16</v>
      </c>
      <c r="D6" s="238" t="s">
        <v>17</v>
      </c>
      <c r="E6" s="237"/>
      <c r="F6" s="237"/>
      <c r="H6" s="20"/>
    </row>
    <row r="7" spans="1:8" s="1" customFormat="1" ht="16.5" customHeight="1">
      <c r="B7" s="20"/>
      <c r="C7" s="27" t="s">
        <v>22</v>
      </c>
      <c r="D7" s="55" t="str">
        <f>'Rekapitulace stavby'!AN8</f>
        <v>13. 9. 2021</v>
      </c>
      <c r="H7" s="20"/>
    </row>
    <row r="8" spans="1:8" s="2" customFormat="1" ht="10.9" customHeight="1">
      <c r="A8" s="32"/>
      <c r="B8" s="33"/>
      <c r="C8" s="32"/>
      <c r="D8" s="32"/>
      <c r="E8" s="32"/>
      <c r="F8" s="32"/>
      <c r="G8" s="32"/>
      <c r="H8" s="33"/>
    </row>
    <row r="9" spans="1:8" s="11" customFormat="1" ht="29.25" customHeight="1">
      <c r="A9" s="126"/>
      <c r="B9" s="127"/>
      <c r="C9" s="128" t="s">
        <v>57</v>
      </c>
      <c r="D9" s="129" t="s">
        <v>58</v>
      </c>
      <c r="E9" s="129" t="s">
        <v>146</v>
      </c>
      <c r="F9" s="130" t="s">
        <v>1004</v>
      </c>
      <c r="G9" s="126"/>
      <c r="H9" s="127"/>
    </row>
    <row r="10" spans="1:8" s="2" customFormat="1" ht="26.45" customHeight="1">
      <c r="A10" s="32"/>
      <c r="B10" s="33"/>
      <c r="C10" s="202" t="s">
        <v>1005</v>
      </c>
      <c r="D10" s="202" t="s">
        <v>88</v>
      </c>
      <c r="E10" s="32"/>
      <c r="F10" s="32"/>
      <c r="G10" s="32"/>
      <c r="H10" s="33"/>
    </row>
    <row r="11" spans="1:8" s="2" customFormat="1" ht="16.899999999999999" customHeight="1">
      <c r="A11" s="32"/>
      <c r="B11" s="33"/>
      <c r="C11" s="203" t="s">
        <v>109</v>
      </c>
      <c r="D11" s="204" t="s">
        <v>1</v>
      </c>
      <c r="E11" s="205" t="s">
        <v>1</v>
      </c>
      <c r="F11" s="206">
        <v>383</v>
      </c>
      <c r="G11" s="32"/>
      <c r="H11" s="33"/>
    </row>
    <row r="12" spans="1:8" s="2" customFormat="1" ht="16.899999999999999" customHeight="1">
      <c r="A12" s="32"/>
      <c r="B12" s="33"/>
      <c r="C12" s="207" t="s">
        <v>109</v>
      </c>
      <c r="D12" s="207" t="s">
        <v>306</v>
      </c>
      <c r="E12" s="17" t="s">
        <v>1</v>
      </c>
      <c r="F12" s="208">
        <v>383</v>
      </c>
      <c r="G12" s="32"/>
      <c r="H12" s="33"/>
    </row>
    <row r="13" spans="1:8" s="2" customFormat="1" ht="16.899999999999999" customHeight="1">
      <c r="A13" s="32"/>
      <c r="B13" s="33"/>
      <c r="C13" s="209" t="s">
        <v>1006</v>
      </c>
      <c r="D13" s="32"/>
      <c r="E13" s="32"/>
      <c r="F13" s="32"/>
      <c r="G13" s="32"/>
      <c r="H13" s="33"/>
    </row>
    <row r="14" spans="1:8" s="2" customFormat="1" ht="16.899999999999999" customHeight="1">
      <c r="A14" s="32"/>
      <c r="B14" s="33"/>
      <c r="C14" s="207" t="s">
        <v>303</v>
      </c>
      <c r="D14" s="207" t="s">
        <v>304</v>
      </c>
      <c r="E14" s="17" t="s">
        <v>164</v>
      </c>
      <c r="F14" s="208">
        <v>383</v>
      </c>
      <c r="G14" s="32"/>
      <c r="H14" s="33"/>
    </row>
    <row r="15" spans="1:8" s="2" customFormat="1" ht="16.899999999999999" customHeight="1">
      <c r="A15" s="32"/>
      <c r="B15" s="33"/>
      <c r="C15" s="207" t="s">
        <v>249</v>
      </c>
      <c r="D15" s="207" t="s">
        <v>250</v>
      </c>
      <c r="E15" s="17" t="s">
        <v>194</v>
      </c>
      <c r="F15" s="208">
        <v>38.43</v>
      </c>
      <c r="G15" s="32"/>
      <c r="H15" s="33"/>
    </row>
    <row r="16" spans="1:8" s="2" customFormat="1" ht="16.899999999999999" customHeight="1">
      <c r="A16" s="32"/>
      <c r="B16" s="33"/>
      <c r="C16" s="207" t="s">
        <v>263</v>
      </c>
      <c r="D16" s="207" t="s">
        <v>264</v>
      </c>
      <c r="E16" s="17" t="s">
        <v>164</v>
      </c>
      <c r="F16" s="208">
        <v>427</v>
      </c>
      <c r="G16" s="32"/>
      <c r="H16" s="33"/>
    </row>
    <row r="17" spans="1:8" s="2" customFormat="1" ht="16.899999999999999" customHeight="1">
      <c r="A17" s="32"/>
      <c r="B17" s="33"/>
      <c r="C17" s="207" t="s">
        <v>268</v>
      </c>
      <c r="D17" s="207" t="s">
        <v>269</v>
      </c>
      <c r="E17" s="17" t="s">
        <v>164</v>
      </c>
      <c r="F17" s="208">
        <v>427</v>
      </c>
      <c r="G17" s="32"/>
      <c r="H17" s="33"/>
    </row>
    <row r="18" spans="1:8" s="2" customFormat="1" ht="16.899999999999999" customHeight="1">
      <c r="A18" s="32"/>
      <c r="B18" s="33"/>
      <c r="C18" s="207" t="s">
        <v>276</v>
      </c>
      <c r="D18" s="207" t="s">
        <v>277</v>
      </c>
      <c r="E18" s="17" t="s">
        <v>164</v>
      </c>
      <c r="F18" s="208">
        <v>383</v>
      </c>
      <c r="G18" s="32"/>
      <c r="H18" s="33"/>
    </row>
    <row r="19" spans="1:8" s="2" customFormat="1" ht="16.899999999999999" customHeight="1">
      <c r="A19" s="32"/>
      <c r="B19" s="33"/>
      <c r="C19" s="203" t="s">
        <v>1007</v>
      </c>
      <c r="D19" s="204" t="s">
        <v>1</v>
      </c>
      <c r="E19" s="205" t="s">
        <v>1</v>
      </c>
      <c r="F19" s="206">
        <v>676</v>
      </c>
      <c r="G19" s="32"/>
      <c r="H19" s="33"/>
    </row>
    <row r="20" spans="1:8" s="2" customFormat="1" ht="16.899999999999999" customHeight="1">
      <c r="A20" s="32"/>
      <c r="B20" s="33"/>
      <c r="C20" s="203" t="s">
        <v>111</v>
      </c>
      <c r="D20" s="204" t="s">
        <v>1</v>
      </c>
      <c r="E20" s="205" t="s">
        <v>1</v>
      </c>
      <c r="F20" s="206">
        <v>44</v>
      </c>
      <c r="G20" s="32"/>
      <c r="H20" s="33"/>
    </row>
    <row r="21" spans="1:8" s="2" customFormat="1" ht="16.899999999999999" customHeight="1">
      <c r="A21" s="32"/>
      <c r="B21" s="33"/>
      <c r="C21" s="207" t="s">
        <v>1</v>
      </c>
      <c r="D21" s="207" t="s">
        <v>327</v>
      </c>
      <c r="E21" s="17" t="s">
        <v>1</v>
      </c>
      <c r="F21" s="208">
        <v>0</v>
      </c>
      <c r="G21" s="32"/>
      <c r="H21" s="33"/>
    </row>
    <row r="22" spans="1:8" s="2" customFormat="1" ht="16.899999999999999" customHeight="1">
      <c r="A22" s="32"/>
      <c r="B22" s="33"/>
      <c r="C22" s="207" t="s">
        <v>111</v>
      </c>
      <c r="D22" s="207" t="s">
        <v>328</v>
      </c>
      <c r="E22" s="17" t="s">
        <v>1</v>
      </c>
      <c r="F22" s="208">
        <v>44</v>
      </c>
      <c r="G22" s="32"/>
      <c r="H22" s="33"/>
    </row>
    <row r="23" spans="1:8" s="2" customFormat="1" ht="16.899999999999999" customHeight="1">
      <c r="A23" s="32"/>
      <c r="B23" s="33"/>
      <c r="C23" s="209" t="s">
        <v>1006</v>
      </c>
      <c r="D23" s="32"/>
      <c r="E23" s="32"/>
      <c r="F23" s="32"/>
      <c r="G23" s="32"/>
      <c r="H23" s="33"/>
    </row>
    <row r="24" spans="1:8" s="2" customFormat="1" ht="16.899999999999999" customHeight="1">
      <c r="A24" s="32"/>
      <c r="B24" s="33"/>
      <c r="C24" s="207" t="s">
        <v>324</v>
      </c>
      <c r="D24" s="207" t="s">
        <v>325</v>
      </c>
      <c r="E24" s="17" t="s">
        <v>164</v>
      </c>
      <c r="F24" s="208">
        <v>44</v>
      </c>
      <c r="G24" s="32"/>
      <c r="H24" s="33"/>
    </row>
    <row r="25" spans="1:8" s="2" customFormat="1" ht="16.899999999999999" customHeight="1">
      <c r="A25" s="32"/>
      <c r="B25" s="33"/>
      <c r="C25" s="207" t="s">
        <v>249</v>
      </c>
      <c r="D25" s="207" t="s">
        <v>250</v>
      </c>
      <c r="E25" s="17" t="s">
        <v>194</v>
      </c>
      <c r="F25" s="208">
        <v>38.43</v>
      </c>
      <c r="G25" s="32"/>
      <c r="H25" s="33"/>
    </row>
    <row r="26" spans="1:8" s="2" customFormat="1" ht="16.899999999999999" customHeight="1">
      <c r="A26" s="32"/>
      <c r="B26" s="33"/>
      <c r="C26" s="207" t="s">
        <v>263</v>
      </c>
      <c r="D26" s="207" t="s">
        <v>264</v>
      </c>
      <c r="E26" s="17" t="s">
        <v>164</v>
      </c>
      <c r="F26" s="208">
        <v>427</v>
      </c>
      <c r="G26" s="32"/>
      <c r="H26" s="33"/>
    </row>
    <row r="27" spans="1:8" s="2" customFormat="1" ht="16.899999999999999" customHeight="1">
      <c r="A27" s="32"/>
      <c r="B27" s="33"/>
      <c r="C27" s="207" t="s">
        <v>268</v>
      </c>
      <c r="D27" s="207" t="s">
        <v>269</v>
      </c>
      <c r="E27" s="17" t="s">
        <v>164</v>
      </c>
      <c r="F27" s="208">
        <v>427</v>
      </c>
      <c r="G27" s="32"/>
      <c r="H27" s="33"/>
    </row>
    <row r="28" spans="1:8" s="2" customFormat="1" ht="16.899999999999999" customHeight="1">
      <c r="A28" s="32"/>
      <c r="B28" s="33"/>
      <c r="C28" s="207" t="s">
        <v>271</v>
      </c>
      <c r="D28" s="207" t="s">
        <v>272</v>
      </c>
      <c r="E28" s="17" t="s">
        <v>164</v>
      </c>
      <c r="F28" s="208">
        <v>44</v>
      </c>
      <c r="G28" s="32"/>
      <c r="H28" s="33"/>
    </row>
    <row r="29" spans="1:8" s="2" customFormat="1" ht="16.899999999999999" customHeight="1">
      <c r="A29" s="32"/>
      <c r="B29" s="33"/>
      <c r="C29" s="207" t="s">
        <v>276</v>
      </c>
      <c r="D29" s="207" t="s">
        <v>277</v>
      </c>
      <c r="E29" s="17" t="s">
        <v>164</v>
      </c>
      <c r="F29" s="208">
        <v>44</v>
      </c>
      <c r="G29" s="32"/>
      <c r="H29" s="33"/>
    </row>
    <row r="30" spans="1:8" s="2" customFormat="1" ht="16.899999999999999" customHeight="1">
      <c r="A30" s="32"/>
      <c r="B30" s="33"/>
      <c r="C30" s="203" t="s">
        <v>114</v>
      </c>
      <c r="D30" s="204" t="s">
        <v>1</v>
      </c>
      <c r="E30" s="205" t="s">
        <v>1</v>
      </c>
      <c r="F30" s="206">
        <v>305</v>
      </c>
      <c r="G30" s="32"/>
      <c r="H30" s="33"/>
    </row>
    <row r="31" spans="1:8" s="2" customFormat="1" ht="16.899999999999999" customHeight="1">
      <c r="A31" s="32"/>
      <c r="B31" s="33"/>
      <c r="C31" s="207" t="s">
        <v>114</v>
      </c>
      <c r="D31" s="207" t="s">
        <v>196</v>
      </c>
      <c r="E31" s="17" t="s">
        <v>1</v>
      </c>
      <c r="F31" s="208">
        <v>305</v>
      </c>
      <c r="G31" s="32"/>
      <c r="H31" s="33"/>
    </row>
    <row r="32" spans="1:8" s="2" customFormat="1" ht="16.899999999999999" customHeight="1">
      <c r="A32" s="32"/>
      <c r="B32" s="33"/>
      <c r="C32" s="209" t="s">
        <v>1006</v>
      </c>
      <c r="D32" s="32"/>
      <c r="E32" s="32"/>
      <c r="F32" s="32"/>
      <c r="G32" s="32"/>
      <c r="H32" s="33"/>
    </row>
    <row r="33" spans="1:8" s="2" customFormat="1" ht="22.5">
      <c r="A33" s="32"/>
      <c r="B33" s="33"/>
      <c r="C33" s="207" t="s">
        <v>192</v>
      </c>
      <c r="D33" s="207" t="s">
        <v>193</v>
      </c>
      <c r="E33" s="17" t="s">
        <v>194</v>
      </c>
      <c r="F33" s="208">
        <v>305</v>
      </c>
      <c r="G33" s="32"/>
      <c r="H33" s="33"/>
    </row>
    <row r="34" spans="1:8" s="2" customFormat="1" ht="22.5">
      <c r="A34" s="32"/>
      <c r="B34" s="33"/>
      <c r="C34" s="207" t="s">
        <v>212</v>
      </c>
      <c r="D34" s="207" t="s">
        <v>213</v>
      </c>
      <c r="E34" s="17" t="s">
        <v>194</v>
      </c>
      <c r="F34" s="208">
        <v>282.36</v>
      </c>
      <c r="G34" s="32"/>
      <c r="H34" s="33"/>
    </row>
    <row r="35" spans="1:8" s="2" customFormat="1" ht="16.899999999999999" customHeight="1">
      <c r="A35" s="32"/>
      <c r="B35" s="33"/>
      <c r="C35" s="203" t="s">
        <v>438</v>
      </c>
      <c r="D35" s="204" t="s">
        <v>1</v>
      </c>
      <c r="E35" s="205" t="s">
        <v>1</v>
      </c>
      <c r="F35" s="206">
        <v>621</v>
      </c>
      <c r="G35" s="32"/>
      <c r="H35" s="33"/>
    </row>
    <row r="36" spans="1:8" s="2" customFormat="1" ht="16.899999999999999" customHeight="1">
      <c r="A36" s="32"/>
      <c r="B36" s="33"/>
      <c r="C36" s="207" t="s">
        <v>438</v>
      </c>
      <c r="D36" s="207" t="s">
        <v>754</v>
      </c>
      <c r="E36" s="17" t="s">
        <v>1</v>
      </c>
      <c r="F36" s="208">
        <v>621</v>
      </c>
      <c r="G36" s="32"/>
      <c r="H36" s="33"/>
    </row>
    <row r="37" spans="1:8" s="2" customFormat="1" ht="16.899999999999999" customHeight="1">
      <c r="A37" s="32"/>
      <c r="B37" s="33"/>
      <c r="C37" s="203" t="s">
        <v>116</v>
      </c>
      <c r="D37" s="204" t="s">
        <v>1</v>
      </c>
      <c r="E37" s="205" t="s">
        <v>1</v>
      </c>
      <c r="F37" s="206">
        <v>41</v>
      </c>
      <c r="G37" s="32"/>
      <c r="H37" s="33"/>
    </row>
    <row r="38" spans="1:8" s="2" customFormat="1" ht="16.899999999999999" customHeight="1">
      <c r="A38" s="32"/>
      <c r="B38" s="33"/>
      <c r="C38" s="207" t="s">
        <v>1</v>
      </c>
      <c r="D38" s="207" t="s">
        <v>301</v>
      </c>
      <c r="E38" s="17" t="s">
        <v>1</v>
      </c>
      <c r="F38" s="208">
        <v>0</v>
      </c>
      <c r="G38" s="32"/>
      <c r="H38" s="33"/>
    </row>
    <row r="39" spans="1:8" s="2" customFormat="1" ht="16.899999999999999" customHeight="1">
      <c r="A39" s="32"/>
      <c r="B39" s="33"/>
      <c r="C39" s="207" t="s">
        <v>116</v>
      </c>
      <c r="D39" s="207" t="s">
        <v>117</v>
      </c>
      <c r="E39" s="17" t="s">
        <v>1</v>
      </c>
      <c r="F39" s="208">
        <v>41</v>
      </c>
      <c r="G39" s="32"/>
      <c r="H39" s="33"/>
    </row>
    <row r="40" spans="1:8" s="2" customFormat="1" ht="16.899999999999999" customHeight="1">
      <c r="A40" s="32"/>
      <c r="B40" s="33"/>
      <c r="C40" s="209" t="s">
        <v>1006</v>
      </c>
      <c r="D40" s="32"/>
      <c r="E40" s="32"/>
      <c r="F40" s="32"/>
      <c r="G40" s="32"/>
      <c r="H40" s="33"/>
    </row>
    <row r="41" spans="1:8" s="2" customFormat="1" ht="22.5">
      <c r="A41" s="32"/>
      <c r="B41" s="33"/>
      <c r="C41" s="207" t="s">
        <v>298</v>
      </c>
      <c r="D41" s="207" t="s">
        <v>299</v>
      </c>
      <c r="E41" s="17" t="s">
        <v>164</v>
      </c>
      <c r="F41" s="208">
        <v>41</v>
      </c>
      <c r="G41" s="32"/>
      <c r="H41" s="33"/>
    </row>
    <row r="42" spans="1:8" s="2" customFormat="1" ht="16.899999999999999" customHeight="1">
      <c r="A42" s="32"/>
      <c r="B42" s="33"/>
      <c r="C42" s="207" t="s">
        <v>282</v>
      </c>
      <c r="D42" s="207" t="s">
        <v>283</v>
      </c>
      <c r="E42" s="17" t="s">
        <v>164</v>
      </c>
      <c r="F42" s="208">
        <v>41</v>
      </c>
      <c r="G42" s="32"/>
      <c r="H42" s="33"/>
    </row>
    <row r="43" spans="1:8" s="2" customFormat="1" ht="16.899999999999999" customHeight="1">
      <c r="A43" s="32"/>
      <c r="B43" s="33"/>
      <c r="C43" s="207" t="s">
        <v>286</v>
      </c>
      <c r="D43" s="207" t="s">
        <v>287</v>
      </c>
      <c r="E43" s="17" t="s">
        <v>164</v>
      </c>
      <c r="F43" s="208">
        <v>41</v>
      </c>
      <c r="G43" s="32"/>
      <c r="H43" s="33"/>
    </row>
    <row r="44" spans="1:8" s="2" customFormat="1" ht="16.899999999999999" customHeight="1">
      <c r="A44" s="32"/>
      <c r="B44" s="33"/>
      <c r="C44" s="207" t="s">
        <v>290</v>
      </c>
      <c r="D44" s="207" t="s">
        <v>291</v>
      </c>
      <c r="E44" s="17" t="s">
        <v>164</v>
      </c>
      <c r="F44" s="208">
        <v>41</v>
      </c>
      <c r="G44" s="32"/>
      <c r="H44" s="33"/>
    </row>
    <row r="45" spans="1:8" s="2" customFormat="1" ht="16.899999999999999" customHeight="1">
      <c r="A45" s="32"/>
      <c r="B45" s="33"/>
      <c r="C45" s="207" t="s">
        <v>294</v>
      </c>
      <c r="D45" s="207" t="s">
        <v>295</v>
      </c>
      <c r="E45" s="17" t="s">
        <v>164</v>
      </c>
      <c r="F45" s="208">
        <v>41</v>
      </c>
      <c r="G45" s="32"/>
      <c r="H45" s="33"/>
    </row>
    <row r="46" spans="1:8" s="2" customFormat="1" ht="16.899999999999999" customHeight="1">
      <c r="A46" s="32"/>
      <c r="B46" s="33"/>
      <c r="C46" s="203" t="s">
        <v>118</v>
      </c>
      <c r="D46" s="204" t="s">
        <v>1</v>
      </c>
      <c r="E46" s="205" t="s">
        <v>1</v>
      </c>
      <c r="F46" s="206">
        <v>29.5</v>
      </c>
      <c r="G46" s="32"/>
      <c r="H46" s="33"/>
    </row>
    <row r="47" spans="1:8" s="2" customFormat="1" ht="16.899999999999999" customHeight="1">
      <c r="A47" s="32"/>
      <c r="B47" s="33"/>
      <c r="C47" s="207" t="s">
        <v>118</v>
      </c>
      <c r="D47" s="207" t="s">
        <v>231</v>
      </c>
      <c r="E47" s="17" t="s">
        <v>1</v>
      </c>
      <c r="F47" s="208">
        <v>29.5</v>
      </c>
      <c r="G47" s="32"/>
      <c r="H47" s="33"/>
    </row>
    <row r="48" spans="1:8" s="2" customFormat="1" ht="16.899999999999999" customHeight="1">
      <c r="A48" s="32"/>
      <c r="B48" s="33"/>
      <c r="C48" s="209" t="s">
        <v>1006</v>
      </c>
      <c r="D48" s="32"/>
      <c r="E48" s="32"/>
      <c r="F48" s="32"/>
      <c r="G48" s="32"/>
      <c r="H48" s="33"/>
    </row>
    <row r="49" spans="1:8" s="2" customFormat="1" ht="16.899999999999999" customHeight="1">
      <c r="A49" s="32"/>
      <c r="B49" s="33"/>
      <c r="C49" s="207" t="s">
        <v>228</v>
      </c>
      <c r="D49" s="207" t="s">
        <v>229</v>
      </c>
      <c r="E49" s="17" t="s">
        <v>194</v>
      </c>
      <c r="F49" s="208">
        <v>29.5</v>
      </c>
      <c r="G49" s="32"/>
      <c r="H49" s="33"/>
    </row>
    <row r="50" spans="1:8" s="2" customFormat="1" ht="16.899999999999999" customHeight="1">
      <c r="A50" s="32"/>
      <c r="B50" s="33"/>
      <c r="C50" s="207" t="s">
        <v>204</v>
      </c>
      <c r="D50" s="207" t="s">
        <v>205</v>
      </c>
      <c r="E50" s="17" t="s">
        <v>194</v>
      </c>
      <c r="F50" s="208">
        <v>76</v>
      </c>
      <c r="G50" s="32"/>
      <c r="H50" s="33"/>
    </row>
    <row r="51" spans="1:8" s="2" customFormat="1" ht="22.5">
      <c r="A51" s="32"/>
      <c r="B51" s="33"/>
      <c r="C51" s="207" t="s">
        <v>212</v>
      </c>
      <c r="D51" s="207" t="s">
        <v>213</v>
      </c>
      <c r="E51" s="17" t="s">
        <v>194</v>
      </c>
      <c r="F51" s="208">
        <v>282.36</v>
      </c>
      <c r="G51" s="32"/>
      <c r="H51" s="33"/>
    </row>
    <row r="52" spans="1:8" s="2" customFormat="1" ht="16.899999999999999" customHeight="1">
      <c r="A52" s="32"/>
      <c r="B52" s="33"/>
      <c r="C52" s="207" t="s">
        <v>224</v>
      </c>
      <c r="D52" s="207" t="s">
        <v>225</v>
      </c>
      <c r="E52" s="17" t="s">
        <v>194</v>
      </c>
      <c r="F52" s="208">
        <v>76</v>
      </c>
      <c r="G52" s="32"/>
      <c r="H52" s="33"/>
    </row>
    <row r="53" spans="1:8" s="2" customFormat="1" ht="16.899999999999999" customHeight="1">
      <c r="A53" s="32"/>
      <c r="B53" s="33"/>
      <c r="C53" s="203" t="s">
        <v>120</v>
      </c>
      <c r="D53" s="204" t="s">
        <v>1</v>
      </c>
      <c r="E53" s="205" t="s">
        <v>1</v>
      </c>
      <c r="F53" s="206">
        <v>282.36</v>
      </c>
      <c r="G53" s="32"/>
      <c r="H53" s="33"/>
    </row>
    <row r="54" spans="1:8" s="2" customFormat="1" ht="16.899999999999999" customHeight="1">
      <c r="A54" s="32"/>
      <c r="B54" s="33"/>
      <c r="C54" s="207" t="s">
        <v>1</v>
      </c>
      <c r="D54" s="207" t="s">
        <v>215</v>
      </c>
      <c r="E54" s="17" t="s">
        <v>1</v>
      </c>
      <c r="F54" s="208">
        <v>0</v>
      </c>
      <c r="G54" s="32"/>
      <c r="H54" s="33"/>
    </row>
    <row r="55" spans="1:8" s="2" customFormat="1" ht="16.899999999999999" customHeight="1">
      <c r="A55" s="32"/>
      <c r="B55" s="33"/>
      <c r="C55" s="207" t="s">
        <v>1</v>
      </c>
      <c r="D55" s="207" t="s">
        <v>216</v>
      </c>
      <c r="E55" s="17" t="s">
        <v>1</v>
      </c>
      <c r="F55" s="208">
        <v>311.86</v>
      </c>
      <c r="G55" s="32"/>
      <c r="H55" s="33"/>
    </row>
    <row r="56" spans="1:8" s="2" customFormat="1" ht="16.899999999999999" customHeight="1">
      <c r="A56" s="32"/>
      <c r="B56" s="33"/>
      <c r="C56" s="207" t="s">
        <v>1</v>
      </c>
      <c r="D56" s="207" t="s">
        <v>217</v>
      </c>
      <c r="E56" s="17" t="s">
        <v>1</v>
      </c>
      <c r="F56" s="208">
        <v>-29.5</v>
      </c>
      <c r="G56" s="32"/>
      <c r="H56" s="33"/>
    </row>
    <row r="57" spans="1:8" s="2" customFormat="1" ht="16.899999999999999" customHeight="1">
      <c r="A57" s="32"/>
      <c r="B57" s="33"/>
      <c r="C57" s="207" t="s">
        <v>120</v>
      </c>
      <c r="D57" s="207" t="s">
        <v>210</v>
      </c>
      <c r="E57" s="17" t="s">
        <v>1</v>
      </c>
      <c r="F57" s="208">
        <v>282.36</v>
      </c>
      <c r="G57" s="32"/>
      <c r="H57" s="33"/>
    </row>
    <row r="58" spans="1:8" s="2" customFormat="1" ht="16.899999999999999" customHeight="1">
      <c r="A58" s="32"/>
      <c r="B58" s="33"/>
      <c r="C58" s="209" t="s">
        <v>1006</v>
      </c>
      <c r="D58" s="32"/>
      <c r="E58" s="32"/>
      <c r="F58" s="32"/>
      <c r="G58" s="32"/>
      <c r="H58" s="33"/>
    </row>
    <row r="59" spans="1:8" s="2" customFormat="1" ht="22.5">
      <c r="A59" s="32"/>
      <c r="B59" s="33"/>
      <c r="C59" s="207" t="s">
        <v>212</v>
      </c>
      <c r="D59" s="207" t="s">
        <v>213</v>
      </c>
      <c r="E59" s="17" t="s">
        <v>194</v>
      </c>
      <c r="F59" s="208">
        <v>282.36</v>
      </c>
      <c r="G59" s="32"/>
      <c r="H59" s="33"/>
    </row>
    <row r="60" spans="1:8" s="2" customFormat="1" ht="22.5">
      <c r="A60" s="32"/>
      <c r="B60" s="33"/>
      <c r="C60" s="207" t="s">
        <v>219</v>
      </c>
      <c r="D60" s="207" t="s">
        <v>220</v>
      </c>
      <c r="E60" s="17" t="s">
        <v>194</v>
      </c>
      <c r="F60" s="208">
        <v>1411.8</v>
      </c>
      <c r="G60" s="32"/>
      <c r="H60" s="33"/>
    </row>
    <row r="61" spans="1:8" s="2" customFormat="1" ht="22.5">
      <c r="A61" s="32"/>
      <c r="B61" s="33"/>
      <c r="C61" s="207" t="s">
        <v>233</v>
      </c>
      <c r="D61" s="207" t="s">
        <v>234</v>
      </c>
      <c r="E61" s="17" t="s">
        <v>235</v>
      </c>
      <c r="F61" s="208">
        <v>564.72</v>
      </c>
      <c r="G61" s="32"/>
      <c r="H61" s="33"/>
    </row>
    <row r="62" spans="1:8" s="2" customFormat="1" ht="16.899999999999999" customHeight="1">
      <c r="A62" s="32"/>
      <c r="B62" s="33"/>
      <c r="C62" s="207" t="s">
        <v>238</v>
      </c>
      <c r="D62" s="207" t="s">
        <v>239</v>
      </c>
      <c r="E62" s="17" t="s">
        <v>194</v>
      </c>
      <c r="F62" s="208">
        <v>282.36</v>
      </c>
      <c r="G62" s="32"/>
      <c r="H62" s="33"/>
    </row>
    <row r="63" spans="1:8" s="2" customFormat="1" ht="16.899999999999999" customHeight="1">
      <c r="A63" s="32"/>
      <c r="B63" s="33"/>
      <c r="C63" s="203" t="s">
        <v>123</v>
      </c>
      <c r="D63" s="204" t="s">
        <v>1</v>
      </c>
      <c r="E63" s="205" t="s">
        <v>1</v>
      </c>
      <c r="F63" s="206">
        <v>170</v>
      </c>
      <c r="G63" s="32"/>
      <c r="H63" s="33"/>
    </row>
    <row r="64" spans="1:8" s="2" customFormat="1" ht="16.899999999999999" customHeight="1">
      <c r="A64" s="32"/>
      <c r="B64" s="33"/>
      <c r="C64" s="207" t="s">
        <v>1</v>
      </c>
      <c r="D64" s="207" t="s">
        <v>190</v>
      </c>
      <c r="E64" s="17" t="s">
        <v>1</v>
      </c>
      <c r="F64" s="208">
        <v>0</v>
      </c>
      <c r="G64" s="32"/>
      <c r="H64" s="33"/>
    </row>
    <row r="65" spans="1:8" s="2" customFormat="1" ht="16.899999999999999" customHeight="1">
      <c r="A65" s="32"/>
      <c r="B65" s="33"/>
      <c r="C65" s="207" t="s">
        <v>123</v>
      </c>
      <c r="D65" s="207" t="s">
        <v>124</v>
      </c>
      <c r="E65" s="17" t="s">
        <v>1</v>
      </c>
      <c r="F65" s="208">
        <v>170</v>
      </c>
      <c r="G65" s="32"/>
      <c r="H65" s="33"/>
    </row>
    <row r="66" spans="1:8" s="2" customFormat="1" ht="16.899999999999999" customHeight="1">
      <c r="A66" s="32"/>
      <c r="B66" s="33"/>
      <c r="C66" s="209" t="s">
        <v>1006</v>
      </c>
      <c r="D66" s="32"/>
      <c r="E66" s="32"/>
      <c r="F66" s="32"/>
      <c r="G66" s="32"/>
      <c r="H66" s="33"/>
    </row>
    <row r="67" spans="1:8" s="2" customFormat="1" ht="16.899999999999999" customHeight="1">
      <c r="A67" s="32"/>
      <c r="B67" s="33"/>
      <c r="C67" s="207" t="s">
        <v>187</v>
      </c>
      <c r="D67" s="207" t="s">
        <v>188</v>
      </c>
      <c r="E67" s="17" t="s">
        <v>164</v>
      </c>
      <c r="F67" s="208">
        <v>170</v>
      </c>
      <c r="G67" s="32"/>
      <c r="H67" s="33"/>
    </row>
    <row r="68" spans="1:8" s="2" customFormat="1" ht="16.899999999999999" customHeight="1">
      <c r="A68" s="32"/>
      <c r="B68" s="33"/>
      <c r="C68" s="207" t="s">
        <v>204</v>
      </c>
      <c r="D68" s="207" t="s">
        <v>205</v>
      </c>
      <c r="E68" s="17" t="s">
        <v>194</v>
      </c>
      <c r="F68" s="208">
        <v>76</v>
      </c>
      <c r="G68" s="32"/>
      <c r="H68" s="33"/>
    </row>
    <row r="69" spans="1:8" s="2" customFormat="1" ht="16.899999999999999" customHeight="1">
      <c r="A69" s="32"/>
      <c r="B69" s="33"/>
      <c r="C69" s="207" t="s">
        <v>224</v>
      </c>
      <c r="D69" s="207" t="s">
        <v>225</v>
      </c>
      <c r="E69" s="17" t="s">
        <v>194</v>
      </c>
      <c r="F69" s="208">
        <v>76</v>
      </c>
      <c r="G69" s="32"/>
      <c r="H69" s="33"/>
    </row>
    <row r="70" spans="1:8" s="2" customFormat="1" ht="16.899999999999999" customHeight="1">
      <c r="A70" s="32"/>
      <c r="B70" s="33"/>
      <c r="C70" s="203" t="s">
        <v>600</v>
      </c>
      <c r="D70" s="204" t="s">
        <v>1</v>
      </c>
      <c r="E70" s="205" t="s">
        <v>1</v>
      </c>
      <c r="F70" s="206">
        <v>479</v>
      </c>
      <c r="G70" s="32"/>
      <c r="H70" s="33"/>
    </row>
    <row r="71" spans="1:8" s="2" customFormat="1" ht="16.899999999999999" customHeight="1">
      <c r="A71" s="32"/>
      <c r="B71" s="33"/>
      <c r="C71" s="207" t="s">
        <v>600</v>
      </c>
      <c r="D71" s="207" t="s">
        <v>601</v>
      </c>
      <c r="E71" s="17" t="s">
        <v>1</v>
      </c>
      <c r="F71" s="208">
        <v>479</v>
      </c>
      <c r="G71" s="32"/>
      <c r="H71" s="33"/>
    </row>
    <row r="72" spans="1:8" s="2" customFormat="1" ht="16.899999999999999" customHeight="1">
      <c r="A72" s="32"/>
      <c r="B72" s="33"/>
      <c r="C72" s="203" t="s">
        <v>126</v>
      </c>
      <c r="D72" s="204" t="s">
        <v>1</v>
      </c>
      <c r="E72" s="205" t="s">
        <v>1</v>
      </c>
      <c r="F72" s="206">
        <v>6.86</v>
      </c>
      <c r="G72" s="32"/>
      <c r="H72" s="33"/>
    </row>
    <row r="73" spans="1:8" s="2" customFormat="1" ht="16.899999999999999" customHeight="1">
      <c r="A73" s="32"/>
      <c r="B73" s="33"/>
      <c r="C73" s="207" t="s">
        <v>1</v>
      </c>
      <c r="D73" s="207" t="s">
        <v>201</v>
      </c>
      <c r="E73" s="17" t="s">
        <v>1</v>
      </c>
      <c r="F73" s="208">
        <v>0</v>
      </c>
      <c r="G73" s="32"/>
      <c r="H73" s="33"/>
    </row>
    <row r="74" spans="1:8" s="2" customFormat="1" ht="16.899999999999999" customHeight="1">
      <c r="A74" s="32"/>
      <c r="B74" s="33"/>
      <c r="C74" s="207" t="s">
        <v>126</v>
      </c>
      <c r="D74" s="207" t="s">
        <v>202</v>
      </c>
      <c r="E74" s="17" t="s">
        <v>1</v>
      </c>
      <c r="F74" s="208">
        <v>6.86</v>
      </c>
      <c r="G74" s="32"/>
      <c r="H74" s="33"/>
    </row>
    <row r="75" spans="1:8" s="2" customFormat="1" ht="16.899999999999999" customHeight="1">
      <c r="A75" s="32"/>
      <c r="B75" s="33"/>
      <c r="C75" s="209" t="s">
        <v>1006</v>
      </c>
      <c r="D75" s="32"/>
      <c r="E75" s="32"/>
      <c r="F75" s="32"/>
      <c r="G75" s="32"/>
      <c r="H75" s="33"/>
    </row>
    <row r="76" spans="1:8" s="2" customFormat="1" ht="16.899999999999999" customHeight="1">
      <c r="A76" s="32"/>
      <c r="B76" s="33"/>
      <c r="C76" s="207" t="s">
        <v>198</v>
      </c>
      <c r="D76" s="207" t="s">
        <v>199</v>
      </c>
      <c r="E76" s="17" t="s">
        <v>194</v>
      </c>
      <c r="F76" s="208">
        <v>6.86</v>
      </c>
      <c r="G76" s="32"/>
      <c r="H76" s="33"/>
    </row>
    <row r="77" spans="1:8" s="2" customFormat="1" ht="22.5">
      <c r="A77" s="32"/>
      <c r="B77" s="33"/>
      <c r="C77" s="207" t="s">
        <v>212</v>
      </c>
      <c r="D77" s="207" t="s">
        <v>213</v>
      </c>
      <c r="E77" s="17" t="s">
        <v>194</v>
      </c>
      <c r="F77" s="208">
        <v>282.36</v>
      </c>
      <c r="G77" s="32"/>
      <c r="H77" s="33"/>
    </row>
    <row r="78" spans="1:8" s="2" customFormat="1" ht="16.899999999999999" customHeight="1">
      <c r="A78" s="32"/>
      <c r="B78" s="33"/>
      <c r="C78" s="203" t="s">
        <v>129</v>
      </c>
      <c r="D78" s="204" t="s">
        <v>1</v>
      </c>
      <c r="E78" s="205" t="s">
        <v>1</v>
      </c>
      <c r="F78" s="206">
        <v>35.158000000000001</v>
      </c>
      <c r="G78" s="32"/>
      <c r="H78" s="33"/>
    </row>
    <row r="79" spans="1:8" s="2" customFormat="1" ht="16.899999999999999" customHeight="1">
      <c r="A79" s="32"/>
      <c r="B79" s="33"/>
      <c r="C79" s="207" t="s">
        <v>129</v>
      </c>
      <c r="D79" s="207" t="s">
        <v>400</v>
      </c>
      <c r="E79" s="17" t="s">
        <v>1</v>
      </c>
      <c r="F79" s="208">
        <v>35.158000000000001</v>
      </c>
      <c r="G79" s="32"/>
      <c r="H79" s="33"/>
    </row>
    <row r="80" spans="1:8" s="2" customFormat="1" ht="16.899999999999999" customHeight="1">
      <c r="A80" s="32"/>
      <c r="B80" s="33"/>
      <c r="C80" s="209" t="s">
        <v>1006</v>
      </c>
      <c r="D80" s="32"/>
      <c r="E80" s="32"/>
      <c r="F80" s="32"/>
      <c r="G80" s="32"/>
      <c r="H80" s="33"/>
    </row>
    <row r="81" spans="1:8" s="2" customFormat="1" ht="16.899999999999999" customHeight="1">
      <c r="A81" s="32"/>
      <c r="B81" s="33"/>
      <c r="C81" s="207" t="s">
        <v>397</v>
      </c>
      <c r="D81" s="207" t="s">
        <v>398</v>
      </c>
      <c r="E81" s="17" t="s">
        <v>235</v>
      </c>
      <c r="F81" s="208">
        <v>35.158000000000001</v>
      </c>
      <c r="G81" s="32"/>
      <c r="H81" s="33"/>
    </row>
    <row r="82" spans="1:8" s="2" customFormat="1" ht="16.899999999999999" customHeight="1">
      <c r="A82" s="32"/>
      <c r="B82" s="33"/>
      <c r="C82" s="207" t="s">
        <v>402</v>
      </c>
      <c r="D82" s="207" t="s">
        <v>403</v>
      </c>
      <c r="E82" s="17" t="s">
        <v>235</v>
      </c>
      <c r="F82" s="208">
        <v>492.21199999999999</v>
      </c>
      <c r="G82" s="32"/>
      <c r="H82" s="33"/>
    </row>
    <row r="83" spans="1:8" s="2" customFormat="1" ht="22.5">
      <c r="A83" s="32"/>
      <c r="B83" s="33"/>
      <c r="C83" s="207" t="s">
        <v>428</v>
      </c>
      <c r="D83" s="207" t="s">
        <v>429</v>
      </c>
      <c r="E83" s="17" t="s">
        <v>235</v>
      </c>
      <c r="F83" s="208">
        <v>20.89</v>
      </c>
      <c r="G83" s="32"/>
      <c r="H83" s="33"/>
    </row>
    <row r="84" spans="1:8" s="2" customFormat="1" ht="26.45" customHeight="1">
      <c r="A84" s="32"/>
      <c r="B84" s="33"/>
      <c r="C84" s="202" t="s">
        <v>1008</v>
      </c>
      <c r="D84" s="202" t="s">
        <v>92</v>
      </c>
      <c r="E84" s="32"/>
      <c r="F84" s="32"/>
      <c r="G84" s="32"/>
      <c r="H84" s="33"/>
    </row>
    <row r="85" spans="1:8" s="2" customFormat="1" ht="16.899999999999999" customHeight="1">
      <c r="A85" s="32"/>
      <c r="B85" s="33"/>
      <c r="C85" s="203" t="s">
        <v>114</v>
      </c>
      <c r="D85" s="204" t="s">
        <v>1</v>
      </c>
      <c r="E85" s="205" t="s">
        <v>1</v>
      </c>
      <c r="F85" s="206">
        <v>226.8</v>
      </c>
      <c r="G85" s="32"/>
      <c r="H85" s="33"/>
    </row>
    <row r="86" spans="1:8" s="2" customFormat="1" ht="16.899999999999999" customHeight="1">
      <c r="A86" s="32"/>
      <c r="B86" s="33"/>
      <c r="C86" s="207" t="s">
        <v>1</v>
      </c>
      <c r="D86" s="207" t="s">
        <v>849</v>
      </c>
      <c r="E86" s="17" t="s">
        <v>1</v>
      </c>
      <c r="F86" s="208">
        <v>0</v>
      </c>
      <c r="G86" s="32"/>
      <c r="H86" s="33"/>
    </row>
    <row r="87" spans="1:8" s="2" customFormat="1" ht="16.899999999999999" customHeight="1">
      <c r="A87" s="32"/>
      <c r="B87" s="33"/>
      <c r="C87" s="207" t="s">
        <v>114</v>
      </c>
      <c r="D87" s="207" t="s">
        <v>850</v>
      </c>
      <c r="E87" s="17" t="s">
        <v>1</v>
      </c>
      <c r="F87" s="208">
        <v>226.8</v>
      </c>
      <c r="G87" s="32"/>
      <c r="H87" s="33"/>
    </row>
    <row r="88" spans="1:8" s="2" customFormat="1" ht="16.899999999999999" customHeight="1">
      <c r="A88" s="32"/>
      <c r="B88" s="33"/>
      <c r="C88" s="203" t="s">
        <v>438</v>
      </c>
      <c r="D88" s="204" t="s">
        <v>1</v>
      </c>
      <c r="E88" s="205" t="s">
        <v>1</v>
      </c>
      <c r="F88" s="206">
        <v>11</v>
      </c>
      <c r="G88" s="32"/>
      <c r="H88" s="33"/>
    </row>
    <row r="89" spans="1:8" s="2" customFormat="1" ht="16.899999999999999" customHeight="1">
      <c r="A89" s="32"/>
      <c r="B89" s="33"/>
      <c r="C89" s="207" t="s">
        <v>438</v>
      </c>
      <c r="D89" s="207" t="s">
        <v>457</v>
      </c>
      <c r="E89" s="17" t="s">
        <v>1</v>
      </c>
      <c r="F89" s="208">
        <v>11</v>
      </c>
      <c r="G89" s="32"/>
      <c r="H89" s="33"/>
    </row>
    <row r="90" spans="1:8" s="2" customFormat="1" ht="16.899999999999999" customHeight="1">
      <c r="A90" s="32"/>
      <c r="B90" s="33"/>
      <c r="C90" s="209" t="s">
        <v>1006</v>
      </c>
      <c r="D90" s="32"/>
      <c r="E90" s="32"/>
      <c r="F90" s="32"/>
      <c r="G90" s="32"/>
      <c r="H90" s="33"/>
    </row>
    <row r="91" spans="1:8" s="2" customFormat="1" ht="16.899999999999999" customHeight="1">
      <c r="A91" s="32"/>
      <c r="B91" s="33"/>
      <c r="C91" s="207" t="s">
        <v>454</v>
      </c>
      <c r="D91" s="207" t="s">
        <v>455</v>
      </c>
      <c r="E91" s="17" t="s">
        <v>164</v>
      </c>
      <c r="F91" s="208">
        <v>11</v>
      </c>
      <c r="G91" s="32"/>
      <c r="H91" s="33"/>
    </row>
    <row r="92" spans="1:8" s="2" customFormat="1" ht="16.899999999999999" customHeight="1">
      <c r="A92" s="32"/>
      <c r="B92" s="33"/>
      <c r="C92" s="207" t="s">
        <v>451</v>
      </c>
      <c r="D92" s="207" t="s">
        <v>452</v>
      </c>
      <c r="E92" s="17" t="s">
        <v>164</v>
      </c>
      <c r="F92" s="208">
        <v>11</v>
      </c>
      <c r="G92" s="32"/>
      <c r="H92" s="33"/>
    </row>
    <row r="93" spans="1:8" s="2" customFormat="1" ht="16.899999999999999" customHeight="1">
      <c r="A93" s="32"/>
      <c r="B93" s="33"/>
      <c r="C93" s="203" t="s">
        <v>116</v>
      </c>
      <c r="D93" s="204" t="s">
        <v>1</v>
      </c>
      <c r="E93" s="205" t="s">
        <v>1</v>
      </c>
      <c r="F93" s="206">
        <v>11</v>
      </c>
      <c r="G93" s="32"/>
      <c r="H93" s="33"/>
    </row>
    <row r="94" spans="1:8" s="2" customFormat="1" ht="16.899999999999999" customHeight="1">
      <c r="A94" s="32"/>
      <c r="B94" s="33"/>
      <c r="C94" s="207" t="s">
        <v>1</v>
      </c>
      <c r="D94" s="207" t="s">
        <v>520</v>
      </c>
      <c r="E94" s="17" t="s">
        <v>1</v>
      </c>
      <c r="F94" s="208">
        <v>0</v>
      </c>
      <c r="G94" s="32"/>
      <c r="H94" s="33"/>
    </row>
    <row r="95" spans="1:8" s="2" customFormat="1" ht="16.899999999999999" customHeight="1">
      <c r="A95" s="32"/>
      <c r="B95" s="33"/>
      <c r="C95" s="207" t="s">
        <v>116</v>
      </c>
      <c r="D95" s="207" t="s">
        <v>218</v>
      </c>
      <c r="E95" s="17" t="s">
        <v>1</v>
      </c>
      <c r="F95" s="208">
        <v>11</v>
      </c>
      <c r="G95" s="32"/>
      <c r="H95" s="33"/>
    </row>
    <row r="96" spans="1:8" s="2" customFormat="1" ht="16.899999999999999" customHeight="1">
      <c r="A96" s="32"/>
      <c r="B96" s="33"/>
      <c r="C96" s="209" t="s">
        <v>1006</v>
      </c>
      <c r="D96" s="32"/>
      <c r="E96" s="32"/>
      <c r="F96" s="32"/>
      <c r="G96" s="32"/>
      <c r="H96" s="33"/>
    </row>
    <row r="97" spans="1:8" s="2" customFormat="1" ht="22.5">
      <c r="A97" s="32"/>
      <c r="B97" s="33"/>
      <c r="C97" s="207" t="s">
        <v>298</v>
      </c>
      <c r="D97" s="207" t="s">
        <v>299</v>
      </c>
      <c r="E97" s="17" t="s">
        <v>164</v>
      </c>
      <c r="F97" s="208">
        <v>11</v>
      </c>
      <c r="G97" s="32"/>
      <c r="H97" s="33"/>
    </row>
    <row r="98" spans="1:8" s="2" customFormat="1" ht="16.899999999999999" customHeight="1">
      <c r="A98" s="32"/>
      <c r="B98" s="33"/>
      <c r="C98" s="207" t="s">
        <v>282</v>
      </c>
      <c r="D98" s="207" t="s">
        <v>283</v>
      </c>
      <c r="E98" s="17" t="s">
        <v>164</v>
      </c>
      <c r="F98" s="208">
        <v>11</v>
      </c>
      <c r="G98" s="32"/>
      <c r="H98" s="33"/>
    </row>
    <row r="99" spans="1:8" s="2" customFormat="1" ht="16.899999999999999" customHeight="1">
      <c r="A99" s="32"/>
      <c r="B99" s="33"/>
      <c r="C99" s="207" t="s">
        <v>286</v>
      </c>
      <c r="D99" s="207" t="s">
        <v>287</v>
      </c>
      <c r="E99" s="17" t="s">
        <v>164</v>
      </c>
      <c r="F99" s="208">
        <v>11</v>
      </c>
      <c r="G99" s="32"/>
      <c r="H99" s="33"/>
    </row>
    <row r="100" spans="1:8" s="2" customFormat="1" ht="16.899999999999999" customHeight="1">
      <c r="A100" s="32"/>
      <c r="B100" s="33"/>
      <c r="C100" s="207" t="s">
        <v>290</v>
      </c>
      <c r="D100" s="207" t="s">
        <v>291</v>
      </c>
      <c r="E100" s="17" t="s">
        <v>164</v>
      </c>
      <c r="F100" s="208">
        <v>11</v>
      </c>
      <c r="G100" s="32"/>
      <c r="H100" s="33"/>
    </row>
    <row r="101" spans="1:8" s="2" customFormat="1" ht="16.899999999999999" customHeight="1">
      <c r="A101" s="32"/>
      <c r="B101" s="33"/>
      <c r="C101" s="207" t="s">
        <v>516</v>
      </c>
      <c r="D101" s="207" t="s">
        <v>517</v>
      </c>
      <c r="E101" s="17" t="s">
        <v>164</v>
      </c>
      <c r="F101" s="208">
        <v>11</v>
      </c>
      <c r="G101" s="32"/>
      <c r="H101" s="33"/>
    </row>
    <row r="102" spans="1:8" s="2" customFormat="1" ht="16.899999999999999" customHeight="1">
      <c r="A102" s="32"/>
      <c r="B102" s="33"/>
      <c r="C102" s="203" t="s">
        <v>120</v>
      </c>
      <c r="D102" s="204" t="s">
        <v>1</v>
      </c>
      <c r="E102" s="205" t="s">
        <v>1</v>
      </c>
      <c r="F102" s="206">
        <v>13.693</v>
      </c>
      <c r="G102" s="32"/>
      <c r="H102" s="33"/>
    </row>
    <row r="103" spans="1:8" s="2" customFormat="1" ht="16.899999999999999" customHeight="1">
      <c r="A103" s="32"/>
      <c r="B103" s="33"/>
      <c r="C103" s="207" t="s">
        <v>1</v>
      </c>
      <c r="D103" s="207" t="s">
        <v>483</v>
      </c>
      <c r="E103" s="17" t="s">
        <v>1</v>
      </c>
      <c r="F103" s="208">
        <v>26.556000000000001</v>
      </c>
      <c r="G103" s="32"/>
      <c r="H103" s="33"/>
    </row>
    <row r="104" spans="1:8" s="2" customFormat="1" ht="16.899999999999999" customHeight="1">
      <c r="A104" s="32"/>
      <c r="B104" s="33"/>
      <c r="C104" s="207" t="s">
        <v>1</v>
      </c>
      <c r="D104" s="207" t="s">
        <v>484</v>
      </c>
      <c r="E104" s="17" t="s">
        <v>1</v>
      </c>
      <c r="F104" s="208">
        <v>-12.863</v>
      </c>
      <c r="G104" s="32"/>
      <c r="H104" s="33"/>
    </row>
    <row r="105" spans="1:8" s="2" customFormat="1" ht="16.899999999999999" customHeight="1">
      <c r="A105" s="32"/>
      <c r="B105" s="33"/>
      <c r="C105" s="207" t="s">
        <v>120</v>
      </c>
      <c r="D105" s="207" t="s">
        <v>210</v>
      </c>
      <c r="E105" s="17" t="s">
        <v>1</v>
      </c>
      <c r="F105" s="208">
        <v>13.693</v>
      </c>
      <c r="G105" s="32"/>
      <c r="H105" s="33"/>
    </row>
    <row r="106" spans="1:8" s="2" customFormat="1" ht="16.899999999999999" customHeight="1">
      <c r="A106" s="32"/>
      <c r="B106" s="33"/>
      <c r="C106" s="209" t="s">
        <v>1006</v>
      </c>
      <c r="D106" s="32"/>
      <c r="E106" s="32"/>
      <c r="F106" s="32"/>
      <c r="G106" s="32"/>
      <c r="H106" s="33"/>
    </row>
    <row r="107" spans="1:8" s="2" customFormat="1" ht="22.5">
      <c r="A107" s="32"/>
      <c r="B107" s="33"/>
      <c r="C107" s="207" t="s">
        <v>212</v>
      </c>
      <c r="D107" s="207" t="s">
        <v>213</v>
      </c>
      <c r="E107" s="17" t="s">
        <v>194</v>
      </c>
      <c r="F107" s="208">
        <v>13.693</v>
      </c>
      <c r="G107" s="32"/>
      <c r="H107" s="33"/>
    </row>
    <row r="108" spans="1:8" s="2" customFormat="1" ht="22.5">
      <c r="A108" s="32"/>
      <c r="B108" s="33"/>
      <c r="C108" s="207" t="s">
        <v>219</v>
      </c>
      <c r="D108" s="207" t="s">
        <v>220</v>
      </c>
      <c r="E108" s="17" t="s">
        <v>194</v>
      </c>
      <c r="F108" s="208">
        <v>68.465000000000003</v>
      </c>
      <c r="G108" s="32"/>
      <c r="H108" s="33"/>
    </row>
    <row r="109" spans="1:8" s="2" customFormat="1" ht="16.899999999999999" customHeight="1">
      <c r="A109" s="32"/>
      <c r="B109" s="33"/>
      <c r="C109" s="207" t="s">
        <v>489</v>
      </c>
      <c r="D109" s="207" t="s">
        <v>490</v>
      </c>
      <c r="E109" s="17" t="s">
        <v>194</v>
      </c>
      <c r="F109" s="208">
        <v>13.693</v>
      </c>
      <c r="G109" s="32"/>
      <c r="H109" s="33"/>
    </row>
    <row r="110" spans="1:8" s="2" customFormat="1" ht="16.899999999999999" customHeight="1">
      <c r="A110" s="32"/>
      <c r="B110" s="33"/>
      <c r="C110" s="207" t="s">
        <v>492</v>
      </c>
      <c r="D110" s="207" t="s">
        <v>493</v>
      </c>
      <c r="E110" s="17" t="s">
        <v>235</v>
      </c>
      <c r="F110" s="208">
        <v>22.867000000000001</v>
      </c>
      <c r="G110" s="32"/>
      <c r="H110" s="33"/>
    </row>
    <row r="111" spans="1:8" s="2" customFormat="1" ht="16.899999999999999" customHeight="1">
      <c r="A111" s="32"/>
      <c r="B111" s="33"/>
      <c r="C111" s="203" t="s">
        <v>835</v>
      </c>
      <c r="D111" s="204" t="s">
        <v>1</v>
      </c>
      <c r="E111" s="205" t="s">
        <v>1</v>
      </c>
      <c r="F111" s="206">
        <v>90</v>
      </c>
      <c r="G111" s="32"/>
      <c r="H111" s="33"/>
    </row>
    <row r="112" spans="1:8" s="2" customFormat="1" ht="16.899999999999999" customHeight="1">
      <c r="A112" s="32"/>
      <c r="B112" s="33"/>
      <c r="C112" s="207" t="s">
        <v>835</v>
      </c>
      <c r="D112" s="207" t="s">
        <v>887</v>
      </c>
      <c r="E112" s="17" t="s">
        <v>1</v>
      </c>
      <c r="F112" s="208">
        <v>90</v>
      </c>
      <c r="G112" s="32"/>
      <c r="H112" s="33"/>
    </row>
    <row r="113" spans="1:8" s="2" customFormat="1" ht="16.899999999999999" customHeight="1">
      <c r="A113" s="32"/>
      <c r="B113" s="33"/>
      <c r="C113" s="203" t="s">
        <v>440</v>
      </c>
      <c r="D113" s="204" t="s">
        <v>1</v>
      </c>
      <c r="E113" s="205" t="s">
        <v>1</v>
      </c>
      <c r="F113" s="206">
        <v>10.65</v>
      </c>
      <c r="G113" s="32"/>
      <c r="H113" s="33"/>
    </row>
    <row r="114" spans="1:8" s="2" customFormat="1" ht="16.899999999999999" customHeight="1">
      <c r="A114" s="32"/>
      <c r="B114" s="33"/>
      <c r="C114" s="207" t="s">
        <v>1</v>
      </c>
      <c r="D114" s="207" t="s">
        <v>504</v>
      </c>
      <c r="E114" s="17" t="s">
        <v>1</v>
      </c>
      <c r="F114" s="208">
        <v>10.65</v>
      </c>
      <c r="G114" s="32"/>
      <c r="H114" s="33"/>
    </row>
    <row r="115" spans="1:8" s="2" customFormat="1" ht="16.899999999999999" customHeight="1">
      <c r="A115" s="32"/>
      <c r="B115" s="33"/>
      <c r="C115" s="207" t="s">
        <v>440</v>
      </c>
      <c r="D115" s="207" t="s">
        <v>210</v>
      </c>
      <c r="E115" s="17" t="s">
        <v>1</v>
      </c>
      <c r="F115" s="208">
        <v>10.65</v>
      </c>
      <c r="G115" s="32"/>
      <c r="H115" s="33"/>
    </row>
    <row r="116" spans="1:8" s="2" customFormat="1" ht="16.899999999999999" customHeight="1">
      <c r="A116" s="32"/>
      <c r="B116" s="33"/>
      <c r="C116" s="209" t="s">
        <v>1006</v>
      </c>
      <c r="D116" s="32"/>
      <c r="E116" s="32"/>
      <c r="F116" s="32"/>
      <c r="G116" s="32"/>
      <c r="H116" s="33"/>
    </row>
    <row r="117" spans="1:8" s="2" customFormat="1" ht="16.899999999999999" customHeight="1">
      <c r="A117" s="32"/>
      <c r="B117" s="33"/>
      <c r="C117" s="207" t="s">
        <v>501</v>
      </c>
      <c r="D117" s="207" t="s">
        <v>502</v>
      </c>
      <c r="E117" s="17" t="s">
        <v>194</v>
      </c>
      <c r="F117" s="208">
        <v>10.65</v>
      </c>
      <c r="G117" s="32"/>
      <c r="H117" s="33"/>
    </row>
    <row r="118" spans="1:8" s="2" customFormat="1" ht="16.899999999999999" customHeight="1">
      <c r="A118" s="32"/>
      <c r="B118" s="33"/>
      <c r="C118" s="207" t="s">
        <v>496</v>
      </c>
      <c r="D118" s="207" t="s">
        <v>497</v>
      </c>
      <c r="E118" s="17" t="s">
        <v>194</v>
      </c>
      <c r="F118" s="208">
        <v>12.863</v>
      </c>
      <c r="G118" s="32"/>
      <c r="H118" s="33"/>
    </row>
    <row r="119" spans="1:8" s="2" customFormat="1" ht="16.899999999999999" customHeight="1">
      <c r="A119" s="32"/>
      <c r="B119" s="33"/>
      <c r="C119" s="203" t="s">
        <v>442</v>
      </c>
      <c r="D119" s="204" t="s">
        <v>1</v>
      </c>
      <c r="E119" s="205" t="s">
        <v>1</v>
      </c>
      <c r="F119" s="206">
        <v>2.13</v>
      </c>
      <c r="G119" s="32"/>
      <c r="H119" s="33"/>
    </row>
    <row r="120" spans="1:8" s="2" customFormat="1" ht="16.899999999999999" customHeight="1">
      <c r="A120" s="32"/>
      <c r="B120" s="33"/>
      <c r="C120" s="207" t="s">
        <v>1</v>
      </c>
      <c r="D120" s="207" t="s">
        <v>512</v>
      </c>
      <c r="E120" s="17" t="s">
        <v>1</v>
      </c>
      <c r="F120" s="208">
        <v>2.13</v>
      </c>
      <c r="G120" s="32"/>
      <c r="H120" s="33"/>
    </row>
    <row r="121" spans="1:8" s="2" customFormat="1" ht="16.899999999999999" customHeight="1">
      <c r="A121" s="32"/>
      <c r="B121" s="33"/>
      <c r="C121" s="207" t="s">
        <v>442</v>
      </c>
      <c r="D121" s="207" t="s">
        <v>210</v>
      </c>
      <c r="E121" s="17" t="s">
        <v>1</v>
      </c>
      <c r="F121" s="208">
        <v>2.13</v>
      </c>
      <c r="G121" s="32"/>
      <c r="H121" s="33"/>
    </row>
    <row r="122" spans="1:8" s="2" customFormat="1" ht="16.899999999999999" customHeight="1">
      <c r="A122" s="32"/>
      <c r="B122" s="33"/>
      <c r="C122" s="209" t="s">
        <v>1006</v>
      </c>
      <c r="D122" s="32"/>
      <c r="E122" s="32"/>
      <c r="F122" s="32"/>
      <c r="G122" s="32"/>
      <c r="H122" s="33"/>
    </row>
    <row r="123" spans="1:8" s="2" customFormat="1" ht="16.899999999999999" customHeight="1">
      <c r="A123" s="32"/>
      <c r="B123" s="33"/>
      <c r="C123" s="207" t="s">
        <v>509</v>
      </c>
      <c r="D123" s="207" t="s">
        <v>510</v>
      </c>
      <c r="E123" s="17" t="s">
        <v>194</v>
      </c>
      <c r="F123" s="208">
        <v>2.13</v>
      </c>
      <c r="G123" s="32"/>
      <c r="H123" s="33"/>
    </row>
    <row r="124" spans="1:8" s="2" customFormat="1" ht="16.899999999999999" customHeight="1">
      <c r="A124" s="32"/>
      <c r="B124" s="33"/>
      <c r="C124" s="207" t="s">
        <v>496</v>
      </c>
      <c r="D124" s="207" t="s">
        <v>497</v>
      </c>
      <c r="E124" s="17" t="s">
        <v>194</v>
      </c>
      <c r="F124" s="208">
        <v>12.863</v>
      </c>
      <c r="G124" s="32"/>
      <c r="H124" s="33"/>
    </row>
    <row r="125" spans="1:8" s="2" customFormat="1" ht="16.899999999999999" customHeight="1">
      <c r="A125" s="32"/>
      <c r="B125" s="33"/>
      <c r="C125" s="203" t="s">
        <v>1009</v>
      </c>
      <c r="D125" s="204" t="s">
        <v>1</v>
      </c>
      <c r="E125" s="205" t="s">
        <v>1</v>
      </c>
      <c r="F125" s="206">
        <v>62.899000000000001</v>
      </c>
      <c r="G125" s="32"/>
      <c r="H125" s="33"/>
    </row>
    <row r="126" spans="1:8" s="2" customFormat="1" ht="16.899999999999999" customHeight="1">
      <c r="A126" s="32"/>
      <c r="B126" s="33"/>
      <c r="C126" s="203" t="s">
        <v>126</v>
      </c>
      <c r="D126" s="204" t="s">
        <v>1</v>
      </c>
      <c r="E126" s="205" t="s">
        <v>1</v>
      </c>
      <c r="F126" s="206">
        <v>21.3</v>
      </c>
      <c r="G126" s="32"/>
      <c r="H126" s="33"/>
    </row>
    <row r="127" spans="1:8" s="2" customFormat="1" ht="16.899999999999999" customHeight="1">
      <c r="A127" s="32"/>
      <c r="B127" s="33"/>
      <c r="C127" s="207" t="s">
        <v>1</v>
      </c>
      <c r="D127" s="207" t="s">
        <v>461</v>
      </c>
      <c r="E127" s="17" t="s">
        <v>1</v>
      </c>
      <c r="F127" s="208">
        <v>0</v>
      </c>
      <c r="G127" s="32"/>
      <c r="H127" s="33"/>
    </row>
    <row r="128" spans="1:8" s="2" customFormat="1" ht="16.899999999999999" customHeight="1">
      <c r="A128" s="32"/>
      <c r="B128" s="33"/>
      <c r="C128" s="207" t="s">
        <v>1</v>
      </c>
      <c r="D128" s="207" t="s">
        <v>462</v>
      </c>
      <c r="E128" s="17" t="s">
        <v>1</v>
      </c>
      <c r="F128" s="208">
        <v>15.3</v>
      </c>
      <c r="G128" s="32"/>
      <c r="H128" s="33"/>
    </row>
    <row r="129" spans="1:8" s="2" customFormat="1" ht="16.899999999999999" customHeight="1">
      <c r="A129" s="32"/>
      <c r="B129" s="33"/>
      <c r="C129" s="207" t="s">
        <v>1</v>
      </c>
      <c r="D129" s="207" t="s">
        <v>463</v>
      </c>
      <c r="E129" s="17" t="s">
        <v>1</v>
      </c>
      <c r="F129" s="208">
        <v>6</v>
      </c>
      <c r="G129" s="32"/>
      <c r="H129" s="33"/>
    </row>
    <row r="130" spans="1:8" s="2" customFormat="1" ht="16.899999999999999" customHeight="1">
      <c r="A130" s="32"/>
      <c r="B130" s="33"/>
      <c r="C130" s="207" t="s">
        <v>126</v>
      </c>
      <c r="D130" s="207" t="s">
        <v>210</v>
      </c>
      <c r="E130" s="17" t="s">
        <v>1</v>
      </c>
      <c r="F130" s="208">
        <v>21.3</v>
      </c>
      <c r="G130" s="32"/>
      <c r="H130" s="33"/>
    </row>
    <row r="131" spans="1:8" s="2" customFormat="1" ht="16.899999999999999" customHeight="1">
      <c r="A131" s="32"/>
      <c r="B131" s="33"/>
      <c r="C131" s="209" t="s">
        <v>1006</v>
      </c>
      <c r="D131" s="32"/>
      <c r="E131" s="32"/>
      <c r="F131" s="32"/>
      <c r="G131" s="32"/>
      <c r="H131" s="33"/>
    </row>
    <row r="132" spans="1:8" s="2" customFormat="1" ht="22.5">
      <c r="A132" s="32"/>
      <c r="B132" s="33"/>
      <c r="C132" s="207" t="s">
        <v>458</v>
      </c>
      <c r="D132" s="207" t="s">
        <v>459</v>
      </c>
      <c r="E132" s="17" t="s">
        <v>194</v>
      </c>
      <c r="F132" s="208">
        <v>21.3</v>
      </c>
      <c r="G132" s="32"/>
      <c r="H132" s="33"/>
    </row>
    <row r="133" spans="1:8" s="2" customFormat="1" ht="22.5">
      <c r="A133" s="32"/>
      <c r="B133" s="33"/>
      <c r="C133" s="207" t="s">
        <v>212</v>
      </c>
      <c r="D133" s="207" t="s">
        <v>213</v>
      </c>
      <c r="E133" s="17" t="s">
        <v>194</v>
      </c>
      <c r="F133" s="208">
        <v>13.693</v>
      </c>
      <c r="G133" s="32"/>
      <c r="H133" s="33"/>
    </row>
    <row r="134" spans="1:8" s="2" customFormat="1" ht="16.899999999999999" customHeight="1">
      <c r="A134" s="32"/>
      <c r="B134" s="33"/>
      <c r="C134" s="207" t="s">
        <v>496</v>
      </c>
      <c r="D134" s="207" t="s">
        <v>497</v>
      </c>
      <c r="E134" s="17" t="s">
        <v>194</v>
      </c>
      <c r="F134" s="208">
        <v>12.863</v>
      </c>
      <c r="G134" s="32"/>
      <c r="H134" s="33"/>
    </row>
    <row r="135" spans="1:8" s="2" customFormat="1" ht="16.899999999999999" customHeight="1">
      <c r="A135" s="32"/>
      <c r="B135" s="33"/>
      <c r="C135" s="203" t="s">
        <v>445</v>
      </c>
      <c r="D135" s="204" t="s">
        <v>1</v>
      </c>
      <c r="E135" s="205" t="s">
        <v>1</v>
      </c>
      <c r="F135" s="206">
        <v>5.2560000000000002</v>
      </c>
      <c r="G135" s="32"/>
      <c r="H135" s="33"/>
    </row>
    <row r="136" spans="1:8" s="2" customFormat="1" ht="16.899999999999999" customHeight="1">
      <c r="A136" s="32"/>
      <c r="B136" s="33"/>
      <c r="C136" s="207" t="s">
        <v>1</v>
      </c>
      <c r="D136" s="207" t="s">
        <v>467</v>
      </c>
      <c r="E136" s="17" t="s">
        <v>1</v>
      </c>
      <c r="F136" s="208">
        <v>0</v>
      </c>
      <c r="G136" s="32"/>
      <c r="H136" s="33"/>
    </row>
    <row r="137" spans="1:8" s="2" customFormat="1" ht="16.899999999999999" customHeight="1">
      <c r="A137" s="32"/>
      <c r="B137" s="33"/>
      <c r="C137" s="207" t="s">
        <v>468</v>
      </c>
      <c r="D137" s="207" t="s">
        <v>469</v>
      </c>
      <c r="E137" s="17" t="s">
        <v>1</v>
      </c>
      <c r="F137" s="208">
        <v>5.2560000000000002</v>
      </c>
      <c r="G137" s="32"/>
      <c r="H137" s="33"/>
    </row>
    <row r="138" spans="1:8" s="2" customFormat="1" ht="16.899999999999999" customHeight="1">
      <c r="A138" s="32"/>
      <c r="B138" s="33"/>
      <c r="C138" s="207" t="s">
        <v>445</v>
      </c>
      <c r="D138" s="207" t="s">
        <v>210</v>
      </c>
      <c r="E138" s="17" t="s">
        <v>1</v>
      </c>
      <c r="F138" s="208">
        <v>5.2560000000000002</v>
      </c>
      <c r="G138" s="32"/>
      <c r="H138" s="33"/>
    </row>
    <row r="139" spans="1:8" s="2" customFormat="1" ht="16.899999999999999" customHeight="1">
      <c r="A139" s="32"/>
      <c r="B139" s="33"/>
      <c r="C139" s="209" t="s">
        <v>1006</v>
      </c>
      <c r="D139" s="32"/>
      <c r="E139" s="32"/>
      <c r="F139" s="32"/>
      <c r="G139" s="32"/>
      <c r="H139" s="33"/>
    </row>
    <row r="140" spans="1:8" s="2" customFormat="1" ht="16.899999999999999" customHeight="1">
      <c r="A140" s="32"/>
      <c r="B140" s="33"/>
      <c r="C140" s="207" t="s">
        <v>464</v>
      </c>
      <c r="D140" s="207" t="s">
        <v>465</v>
      </c>
      <c r="E140" s="17" t="s">
        <v>194</v>
      </c>
      <c r="F140" s="208">
        <v>5.2560000000000002</v>
      </c>
      <c r="G140" s="32"/>
      <c r="H140" s="33"/>
    </row>
    <row r="141" spans="1:8" s="2" customFormat="1" ht="22.5">
      <c r="A141" s="32"/>
      <c r="B141" s="33"/>
      <c r="C141" s="207" t="s">
        <v>212</v>
      </c>
      <c r="D141" s="207" t="s">
        <v>213</v>
      </c>
      <c r="E141" s="17" t="s">
        <v>194</v>
      </c>
      <c r="F141" s="208">
        <v>13.693</v>
      </c>
      <c r="G141" s="32"/>
      <c r="H141" s="33"/>
    </row>
    <row r="142" spans="1:8" s="2" customFormat="1" ht="16.899999999999999" customHeight="1">
      <c r="A142" s="32"/>
      <c r="B142" s="33"/>
      <c r="C142" s="207" t="s">
        <v>496</v>
      </c>
      <c r="D142" s="207" t="s">
        <v>497</v>
      </c>
      <c r="E142" s="17" t="s">
        <v>194</v>
      </c>
      <c r="F142" s="208">
        <v>12.863</v>
      </c>
      <c r="G142" s="32"/>
      <c r="H142" s="33"/>
    </row>
    <row r="143" spans="1:8" s="2" customFormat="1" ht="16.899999999999999" customHeight="1">
      <c r="A143" s="32"/>
      <c r="B143" s="33"/>
      <c r="C143" s="203" t="s">
        <v>857</v>
      </c>
      <c r="D143" s="204" t="s">
        <v>1</v>
      </c>
      <c r="E143" s="205" t="s">
        <v>1</v>
      </c>
      <c r="F143" s="206">
        <v>18.202000000000002</v>
      </c>
      <c r="G143" s="32"/>
      <c r="H143" s="33"/>
    </row>
    <row r="144" spans="1:8" s="2" customFormat="1" ht="16.899999999999999" customHeight="1">
      <c r="A144" s="32"/>
      <c r="B144" s="33"/>
      <c r="C144" s="203" t="s">
        <v>468</v>
      </c>
      <c r="D144" s="204" t="s">
        <v>1</v>
      </c>
      <c r="E144" s="205" t="s">
        <v>1</v>
      </c>
      <c r="F144" s="206">
        <v>5.2560000000000002</v>
      </c>
      <c r="G144" s="32"/>
      <c r="H144" s="33"/>
    </row>
    <row r="145" spans="1:8" s="2" customFormat="1" ht="16.899999999999999" customHeight="1">
      <c r="A145" s="32"/>
      <c r="B145" s="33"/>
      <c r="C145" s="207" t="s">
        <v>1</v>
      </c>
      <c r="D145" s="207" t="s">
        <v>467</v>
      </c>
      <c r="E145" s="17" t="s">
        <v>1</v>
      </c>
      <c r="F145" s="208">
        <v>0</v>
      </c>
      <c r="G145" s="32"/>
      <c r="H145" s="33"/>
    </row>
    <row r="146" spans="1:8" s="2" customFormat="1" ht="16.899999999999999" customHeight="1">
      <c r="A146" s="32"/>
      <c r="B146" s="33"/>
      <c r="C146" s="207" t="s">
        <v>468</v>
      </c>
      <c r="D146" s="207" t="s">
        <v>469</v>
      </c>
      <c r="E146" s="17" t="s">
        <v>1</v>
      </c>
      <c r="F146" s="208">
        <v>5.2560000000000002</v>
      </c>
      <c r="G146" s="32"/>
      <c r="H146" s="33"/>
    </row>
    <row r="147" spans="1:8" s="2" customFormat="1" ht="16.899999999999999" customHeight="1">
      <c r="A147" s="32"/>
      <c r="B147" s="33"/>
      <c r="C147" s="203" t="s">
        <v>447</v>
      </c>
      <c r="D147" s="204" t="s">
        <v>1</v>
      </c>
      <c r="E147" s="205" t="s">
        <v>1</v>
      </c>
      <c r="F147" s="206">
        <v>12.863</v>
      </c>
      <c r="G147" s="32"/>
      <c r="H147" s="33"/>
    </row>
    <row r="148" spans="1:8" s="2" customFormat="1" ht="16.899999999999999" customHeight="1">
      <c r="A148" s="32"/>
      <c r="B148" s="33"/>
      <c r="C148" s="207" t="s">
        <v>1</v>
      </c>
      <c r="D148" s="207" t="s">
        <v>483</v>
      </c>
      <c r="E148" s="17" t="s">
        <v>1</v>
      </c>
      <c r="F148" s="208">
        <v>26.556000000000001</v>
      </c>
      <c r="G148" s="32"/>
      <c r="H148" s="33"/>
    </row>
    <row r="149" spans="1:8" s="2" customFormat="1" ht="16.899999999999999" customHeight="1">
      <c r="A149" s="32"/>
      <c r="B149" s="33"/>
      <c r="C149" s="207" t="s">
        <v>1</v>
      </c>
      <c r="D149" s="207" t="s">
        <v>499</v>
      </c>
      <c r="E149" s="17" t="s">
        <v>1</v>
      </c>
      <c r="F149" s="208">
        <v>-12.78</v>
      </c>
      <c r="G149" s="32"/>
      <c r="H149" s="33"/>
    </row>
    <row r="150" spans="1:8" s="2" customFormat="1" ht="16.899999999999999" customHeight="1">
      <c r="A150" s="32"/>
      <c r="B150" s="33"/>
      <c r="C150" s="207" t="s">
        <v>1</v>
      </c>
      <c r="D150" s="207" t="s">
        <v>500</v>
      </c>
      <c r="E150" s="17" t="s">
        <v>1</v>
      </c>
      <c r="F150" s="208">
        <v>-0.91300000000000003</v>
      </c>
      <c r="G150" s="32"/>
      <c r="H150" s="33"/>
    </row>
    <row r="151" spans="1:8" s="2" customFormat="1" ht="16.899999999999999" customHeight="1">
      <c r="A151" s="32"/>
      <c r="B151" s="33"/>
      <c r="C151" s="207" t="s">
        <v>447</v>
      </c>
      <c r="D151" s="207" t="s">
        <v>210</v>
      </c>
      <c r="E151" s="17" t="s">
        <v>1</v>
      </c>
      <c r="F151" s="208">
        <v>12.863</v>
      </c>
      <c r="G151" s="32"/>
      <c r="H151" s="33"/>
    </row>
    <row r="152" spans="1:8" s="2" customFormat="1" ht="16.899999999999999" customHeight="1">
      <c r="A152" s="32"/>
      <c r="B152" s="33"/>
      <c r="C152" s="209" t="s">
        <v>1006</v>
      </c>
      <c r="D152" s="32"/>
      <c r="E152" s="32"/>
      <c r="F152" s="32"/>
      <c r="G152" s="32"/>
      <c r="H152" s="33"/>
    </row>
    <row r="153" spans="1:8" s="2" customFormat="1" ht="16.899999999999999" customHeight="1">
      <c r="A153" s="32"/>
      <c r="B153" s="33"/>
      <c r="C153" s="207" t="s">
        <v>496</v>
      </c>
      <c r="D153" s="207" t="s">
        <v>497</v>
      </c>
      <c r="E153" s="17" t="s">
        <v>194</v>
      </c>
      <c r="F153" s="208">
        <v>12.863</v>
      </c>
      <c r="G153" s="32"/>
      <c r="H153" s="33"/>
    </row>
    <row r="154" spans="1:8" s="2" customFormat="1" ht="22.5">
      <c r="A154" s="32"/>
      <c r="B154" s="33"/>
      <c r="C154" s="207" t="s">
        <v>477</v>
      </c>
      <c r="D154" s="207" t="s">
        <v>478</v>
      </c>
      <c r="E154" s="17" t="s">
        <v>194</v>
      </c>
      <c r="F154" s="208">
        <v>25.725999999999999</v>
      </c>
      <c r="G154" s="32"/>
      <c r="H154" s="33"/>
    </row>
    <row r="155" spans="1:8" s="2" customFormat="1" ht="22.5">
      <c r="A155" s="32"/>
      <c r="B155" s="33"/>
      <c r="C155" s="207" t="s">
        <v>212</v>
      </c>
      <c r="D155" s="207" t="s">
        <v>213</v>
      </c>
      <c r="E155" s="17" t="s">
        <v>194</v>
      </c>
      <c r="F155" s="208">
        <v>13.693</v>
      </c>
      <c r="G155" s="32"/>
      <c r="H155" s="33"/>
    </row>
    <row r="156" spans="1:8" s="2" customFormat="1" ht="16.899999999999999" customHeight="1">
      <c r="A156" s="32"/>
      <c r="B156" s="33"/>
      <c r="C156" s="207" t="s">
        <v>486</v>
      </c>
      <c r="D156" s="207" t="s">
        <v>487</v>
      </c>
      <c r="E156" s="17" t="s">
        <v>194</v>
      </c>
      <c r="F156" s="208">
        <v>12.863</v>
      </c>
      <c r="G156" s="32"/>
      <c r="H156" s="33"/>
    </row>
    <row r="157" spans="1:8" s="2" customFormat="1" ht="16.899999999999999" customHeight="1">
      <c r="A157" s="32"/>
      <c r="B157" s="33"/>
      <c r="C157" s="203" t="s">
        <v>1010</v>
      </c>
      <c r="D157" s="204" t="s">
        <v>1</v>
      </c>
      <c r="E157" s="205" t="s">
        <v>1</v>
      </c>
      <c r="F157" s="206">
        <v>728.42899999999997</v>
      </c>
      <c r="G157" s="32"/>
      <c r="H157" s="33"/>
    </row>
    <row r="158" spans="1:8" s="2" customFormat="1" ht="26.45" customHeight="1">
      <c r="A158" s="32"/>
      <c r="B158" s="33"/>
      <c r="C158" s="202" t="s">
        <v>1011</v>
      </c>
      <c r="D158" s="202" t="s">
        <v>88</v>
      </c>
      <c r="E158" s="32"/>
      <c r="F158" s="32"/>
      <c r="G158" s="32"/>
      <c r="H158" s="33"/>
    </row>
    <row r="159" spans="1:8" s="2" customFormat="1" ht="16.899999999999999" customHeight="1">
      <c r="A159" s="32"/>
      <c r="B159" s="33"/>
      <c r="C159" s="203" t="s">
        <v>109</v>
      </c>
      <c r="D159" s="204" t="s">
        <v>1</v>
      </c>
      <c r="E159" s="205" t="s">
        <v>1</v>
      </c>
      <c r="F159" s="206">
        <v>383</v>
      </c>
      <c r="G159" s="32"/>
      <c r="H159" s="33"/>
    </row>
    <row r="160" spans="1:8" s="2" customFormat="1" ht="16.899999999999999" customHeight="1">
      <c r="A160" s="32"/>
      <c r="B160" s="33"/>
      <c r="C160" s="207" t="s">
        <v>109</v>
      </c>
      <c r="D160" s="207" t="s">
        <v>306</v>
      </c>
      <c r="E160" s="17" t="s">
        <v>1</v>
      </c>
      <c r="F160" s="208">
        <v>383</v>
      </c>
      <c r="G160" s="32"/>
      <c r="H160" s="33"/>
    </row>
    <row r="161" spans="1:8" s="2" customFormat="1" ht="16.899999999999999" customHeight="1">
      <c r="A161" s="32"/>
      <c r="B161" s="33"/>
      <c r="C161" s="203" t="s">
        <v>111</v>
      </c>
      <c r="D161" s="204" t="s">
        <v>1</v>
      </c>
      <c r="E161" s="205" t="s">
        <v>1</v>
      </c>
      <c r="F161" s="206">
        <v>44</v>
      </c>
      <c r="G161" s="32"/>
      <c r="H161" s="33"/>
    </row>
    <row r="162" spans="1:8" s="2" customFormat="1" ht="16.899999999999999" customHeight="1">
      <c r="A162" s="32"/>
      <c r="B162" s="33"/>
      <c r="C162" s="207" t="s">
        <v>1</v>
      </c>
      <c r="D162" s="207" t="s">
        <v>327</v>
      </c>
      <c r="E162" s="17" t="s">
        <v>1</v>
      </c>
      <c r="F162" s="208">
        <v>0</v>
      </c>
      <c r="G162" s="32"/>
      <c r="H162" s="33"/>
    </row>
    <row r="163" spans="1:8" s="2" customFormat="1" ht="16.899999999999999" customHeight="1">
      <c r="A163" s="32"/>
      <c r="B163" s="33"/>
      <c r="C163" s="207" t="s">
        <v>111</v>
      </c>
      <c r="D163" s="207" t="s">
        <v>328</v>
      </c>
      <c r="E163" s="17" t="s">
        <v>1</v>
      </c>
      <c r="F163" s="208">
        <v>44</v>
      </c>
      <c r="G163" s="32"/>
      <c r="H163" s="33"/>
    </row>
    <row r="164" spans="1:8" s="2" customFormat="1" ht="16.899999999999999" customHeight="1">
      <c r="A164" s="32"/>
      <c r="B164" s="33"/>
      <c r="C164" s="203" t="s">
        <v>114</v>
      </c>
      <c r="D164" s="204" t="s">
        <v>1</v>
      </c>
      <c r="E164" s="205" t="s">
        <v>1</v>
      </c>
      <c r="F164" s="206">
        <v>568</v>
      </c>
      <c r="G164" s="32"/>
      <c r="H164" s="33"/>
    </row>
    <row r="165" spans="1:8" s="2" customFormat="1" ht="16.899999999999999" customHeight="1">
      <c r="A165" s="32"/>
      <c r="B165" s="33"/>
      <c r="C165" s="207" t="s">
        <v>114</v>
      </c>
      <c r="D165" s="207" t="s">
        <v>643</v>
      </c>
      <c r="E165" s="17" t="s">
        <v>1</v>
      </c>
      <c r="F165" s="208">
        <v>568</v>
      </c>
      <c r="G165" s="32"/>
      <c r="H165" s="33"/>
    </row>
    <row r="166" spans="1:8" s="2" customFormat="1" ht="16.899999999999999" customHeight="1">
      <c r="A166" s="32"/>
      <c r="B166" s="33"/>
      <c r="C166" s="209" t="s">
        <v>1006</v>
      </c>
      <c r="D166" s="32"/>
      <c r="E166" s="32"/>
      <c r="F166" s="32"/>
      <c r="G166" s="32"/>
      <c r="H166" s="33"/>
    </row>
    <row r="167" spans="1:8" s="2" customFormat="1" ht="22.5">
      <c r="A167" s="32"/>
      <c r="B167" s="33"/>
      <c r="C167" s="207" t="s">
        <v>192</v>
      </c>
      <c r="D167" s="207" t="s">
        <v>193</v>
      </c>
      <c r="E167" s="17" t="s">
        <v>194</v>
      </c>
      <c r="F167" s="208">
        <v>568</v>
      </c>
      <c r="G167" s="32"/>
      <c r="H167" s="33"/>
    </row>
    <row r="168" spans="1:8" s="2" customFormat="1" ht="22.5">
      <c r="A168" s="32"/>
      <c r="B168" s="33"/>
      <c r="C168" s="207" t="s">
        <v>212</v>
      </c>
      <c r="D168" s="207" t="s">
        <v>213</v>
      </c>
      <c r="E168" s="17" t="s">
        <v>194</v>
      </c>
      <c r="F168" s="208">
        <v>555.79999999999995</v>
      </c>
      <c r="G168" s="32"/>
      <c r="H168" s="33"/>
    </row>
    <row r="169" spans="1:8" s="2" customFormat="1" ht="16.899999999999999" customHeight="1">
      <c r="A169" s="32"/>
      <c r="B169" s="33"/>
      <c r="C169" s="203" t="s">
        <v>438</v>
      </c>
      <c r="D169" s="204" t="s">
        <v>1</v>
      </c>
      <c r="E169" s="205" t="s">
        <v>1</v>
      </c>
      <c r="F169" s="206">
        <v>621</v>
      </c>
      <c r="G169" s="32"/>
      <c r="H169" s="33"/>
    </row>
    <row r="170" spans="1:8" s="2" customFormat="1" ht="16.899999999999999" customHeight="1">
      <c r="A170" s="32"/>
      <c r="B170" s="33"/>
      <c r="C170" s="207" t="s">
        <v>438</v>
      </c>
      <c r="D170" s="207" t="s">
        <v>754</v>
      </c>
      <c r="E170" s="17" t="s">
        <v>1</v>
      </c>
      <c r="F170" s="208">
        <v>621</v>
      </c>
      <c r="G170" s="32"/>
      <c r="H170" s="33"/>
    </row>
    <row r="171" spans="1:8" s="2" customFormat="1" ht="16.899999999999999" customHeight="1">
      <c r="A171" s="32"/>
      <c r="B171" s="33"/>
      <c r="C171" s="209" t="s">
        <v>1006</v>
      </c>
      <c r="D171" s="32"/>
      <c r="E171" s="32"/>
      <c r="F171" s="32"/>
      <c r="G171" s="32"/>
      <c r="H171" s="33"/>
    </row>
    <row r="172" spans="1:8" s="2" customFormat="1" ht="22.5">
      <c r="A172" s="32"/>
      <c r="B172" s="33"/>
      <c r="C172" s="207" t="s">
        <v>751</v>
      </c>
      <c r="D172" s="207" t="s">
        <v>752</v>
      </c>
      <c r="E172" s="17" t="s">
        <v>164</v>
      </c>
      <c r="F172" s="208">
        <v>621</v>
      </c>
      <c r="G172" s="32"/>
      <c r="H172" s="33"/>
    </row>
    <row r="173" spans="1:8" s="2" customFormat="1" ht="16.899999999999999" customHeight="1">
      <c r="A173" s="32"/>
      <c r="B173" s="33"/>
      <c r="C173" s="207" t="s">
        <v>249</v>
      </c>
      <c r="D173" s="207" t="s">
        <v>250</v>
      </c>
      <c r="E173" s="17" t="s">
        <v>194</v>
      </c>
      <c r="F173" s="208">
        <v>55.89</v>
      </c>
      <c r="G173" s="32"/>
      <c r="H173" s="33"/>
    </row>
    <row r="174" spans="1:8" s="2" customFormat="1" ht="16.899999999999999" customHeight="1">
      <c r="A174" s="32"/>
      <c r="B174" s="33"/>
      <c r="C174" s="207" t="s">
        <v>263</v>
      </c>
      <c r="D174" s="207" t="s">
        <v>264</v>
      </c>
      <c r="E174" s="17" t="s">
        <v>164</v>
      </c>
      <c r="F174" s="208">
        <v>621</v>
      </c>
      <c r="G174" s="32"/>
      <c r="H174" s="33"/>
    </row>
    <row r="175" spans="1:8" s="2" customFormat="1" ht="16.899999999999999" customHeight="1">
      <c r="A175" s="32"/>
      <c r="B175" s="33"/>
      <c r="C175" s="207" t="s">
        <v>282</v>
      </c>
      <c r="D175" s="207" t="s">
        <v>283</v>
      </c>
      <c r="E175" s="17" t="s">
        <v>164</v>
      </c>
      <c r="F175" s="208">
        <v>621</v>
      </c>
      <c r="G175" s="32"/>
      <c r="H175" s="33"/>
    </row>
    <row r="176" spans="1:8" s="2" customFormat="1" ht="16.899999999999999" customHeight="1">
      <c r="A176" s="32"/>
      <c r="B176" s="33"/>
      <c r="C176" s="207" t="s">
        <v>728</v>
      </c>
      <c r="D176" s="207" t="s">
        <v>729</v>
      </c>
      <c r="E176" s="17" t="s">
        <v>164</v>
      </c>
      <c r="F176" s="208">
        <v>621</v>
      </c>
      <c r="G176" s="32"/>
      <c r="H176" s="33"/>
    </row>
    <row r="177" spans="1:8" s="2" customFormat="1" ht="16.899999999999999" customHeight="1">
      <c r="A177" s="32"/>
      <c r="B177" s="33"/>
      <c r="C177" s="207" t="s">
        <v>290</v>
      </c>
      <c r="D177" s="207" t="s">
        <v>291</v>
      </c>
      <c r="E177" s="17" t="s">
        <v>164</v>
      </c>
      <c r="F177" s="208">
        <v>1242</v>
      </c>
      <c r="G177" s="32"/>
      <c r="H177" s="33"/>
    </row>
    <row r="178" spans="1:8" s="2" customFormat="1" ht="16.899999999999999" customHeight="1">
      <c r="A178" s="32"/>
      <c r="B178" s="33"/>
      <c r="C178" s="207" t="s">
        <v>738</v>
      </c>
      <c r="D178" s="207" t="s">
        <v>739</v>
      </c>
      <c r="E178" s="17" t="s">
        <v>164</v>
      </c>
      <c r="F178" s="208">
        <v>621</v>
      </c>
      <c r="G178" s="32"/>
      <c r="H178" s="33"/>
    </row>
    <row r="179" spans="1:8" s="2" customFormat="1" ht="16.899999999999999" customHeight="1">
      <c r="A179" s="32"/>
      <c r="B179" s="33"/>
      <c r="C179" s="207" t="s">
        <v>743</v>
      </c>
      <c r="D179" s="207" t="s">
        <v>744</v>
      </c>
      <c r="E179" s="17" t="s">
        <v>164</v>
      </c>
      <c r="F179" s="208">
        <v>621</v>
      </c>
      <c r="G179" s="32"/>
      <c r="H179" s="33"/>
    </row>
    <row r="180" spans="1:8" s="2" customFormat="1" ht="16.899999999999999" customHeight="1">
      <c r="A180" s="32"/>
      <c r="B180" s="33"/>
      <c r="C180" s="203" t="s">
        <v>116</v>
      </c>
      <c r="D180" s="204" t="s">
        <v>1</v>
      </c>
      <c r="E180" s="205" t="s">
        <v>1</v>
      </c>
      <c r="F180" s="206">
        <v>43</v>
      </c>
      <c r="G180" s="32"/>
      <c r="H180" s="33"/>
    </row>
    <row r="181" spans="1:8" s="2" customFormat="1" ht="16.899999999999999" customHeight="1">
      <c r="A181" s="32"/>
      <c r="B181" s="33"/>
      <c r="C181" s="207" t="s">
        <v>1</v>
      </c>
      <c r="D181" s="207" t="s">
        <v>301</v>
      </c>
      <c r="E181" s="17" t="s">
        <v>1</v>
      </c>
      <c r="F181" s="208">
        <v>0</v>
      </c>
      <c r="G181" s="32"/>
      <c r="H181" s="33"/>
    </row>
    <row r="182" spans="1:8" s="2" customFormat="1" ht="16.899999999999999" customHeight="1">
      <c r="A182" s="32"/>
      <c r="B182" s="33"/>
      <c r="C182" s="207" t="s">
        <v>116</v>
      </c>
      <c r="D182" s="207" t="s">
        <v>749</v>
      </c>
      <c r="E182" s="17" t="s">
        <v>1</v>
      </c>
      <c r="F182" s="208">
        <v>43</v>
      </c>
      <c r="G182" s="32"/>
      <c r="H182" s="33"/>
    </row>
    <row r="183" spans="1:8" s="2" customFormat="1" ht="16.899999999999999" customHeight="1">
      <c r="A183" s="32"/>
      <c r="B183" s="33"/>
      <c r="C183" s="209" t="s">
        <v>1006</v>
      </c>
      <c r="D183" s="32"/>
      <c r="E183" s="32"/>
      <c r="F183" s="32"/>
      <c r="G183" s="32"/>
      <c r="H183" s="33"/>
    </row>
    <row r="184" spans="1:8" s="2" customFormat="1" ht="22.5">
      <c r="A184" s="32"/>
      <c r="B184" s="33"/>
      <c r="C184" s="207" t="s">
        <v>298</v>
      </c>
      <c r="D184" s="207" t="s">
        <v>299</v>
      </c>
      <c r="E184" s="17" t="s">
        <v>164</v>
      </c>
      <c r="F184" s="208">
        <v>43</v>
      </c>
      <c r="G184" s="32"/>
      <c r="H184" s="33"/>
    </row>
    <row r="185" spans="1:8" s="2" customFormat="1" ht="16.899999999999999" customHeight="1">
      <c r="A185" s="32"/>
      <c r="B185" s="33"/>
      <c r="C185" s="207" t="s">
        <v>282</v>
      </c>
      <c r="D185" s="207" t="s">
        <v>283</v>
      </c>
      <c r="E185" s="17" t="s">
        <v>164</v>
      </c>
      <c r="F185" s="208">
        <v>43</v>
      </c>
      <c r="G185" s="32"/>
      <c r="H185" s="33"/>
    </row>
    <row r="186" spans="1:8" s="2" customFormat="1" ht="16.899999999999999" customHeight="1">
      <c r="A186" s="32"/>
      <c r="B186" s="33"/>
      <c r="C186" s="207" t="s">
        <v>286</v>
      </c>
      <c r="D186" s="207" t="s">
        <v>287</v>
      </c>
      <c r="E186" s="17" t="s">
        <v>164</v>
      </c>
      <c r="F186" s="208">
        <v>43</v>
      </c>
      <c r="G186" s="32"/>
      <c r="H186" s="33"/>
    </row>
    <row r="187" spans="1:8" s="2" customFormat="1" ht="16.899999999999999" customHeight="1">
      <c r="A187" s="32"/>
      <c r="B187" s="33"/>
      <c r="C187" s="207" t="s">
        <v>290</v>
      </c>
      <c r="D187" s="207" t="s">
        <v>291</v>
      </c>
      <c r="E187" s="17" t="s">
        <v>164</v>
      </c>
      <c r="F187" s="208">
        <v>43</v>
      </c>
      <c r="G187" s="32"/>
      <c r="H187" s="33"/>
    </row>
    <row r="188" spans="1:8" s="2" customFormat="1" ht="16.899999999999999" customHeight="1">
      <c r="A188" s="32"/>
      <c r="B188" s="33"/>
      <c r="C188" s="207" t="s">
        <v>294</v>
      </c>
      <c r="D188" s="207" t="s">
        <v>295</v>
      </c>
      <c r="E188" s="17" t="s">
        <v>164</v>
      </c>
      <c r="F188" s="208">
        <v>43</v>
      </c>
      <c r="G188" s="32"/>
      <c r="H188" s="33"/>
    </row>
    <row r="189" spans="1:8" s="2" customFormat="1" ht="16.899999999999999" customHeight="1">
      <c r="A189" s="32"/>
      <c r="B189" s="33"/>
      <c r="C189" s="203" t="s">
        <v>118</v>
      </c>
      <c r="D189" s="204" t="s">
        <v>1</v>
      </c>
      <c r="E189" s="205" t="s">
        <v>1</v>
      </c>
      <c r="F189" s="206">
        <v>29.5</v>
      </c>
      <c r="G189" s="32"/>
      <c r="H189" s="33"/>
    </row>
    <row r="190" spans="1:8" s="2" customFormat="1" ht="16.899999999999999" customHeight="1">
      <c r="A190" s="32"/>
      <c r="B190" s="33"/>
      <c r="C190" s="207" t="s">
        <v>118</v>
      </c>
      <c r="D190" s="207" t="s">
        <v>231</v>
      </c>
      <c r="E190" s="17" t="s">
        <v>1</v>
      </c>
      <c r="F190" s="208">
        <v>29.5</v>
      </c>
      <c r="G190" s="32"/>
      <c r="H190" s="33"/>
    </row>
    <row r="191" spans="1:8" s="2" customFormat="1" ht="16.899999999999999" customHeight="1">
      <c r="A191" s="32"/>
      <c r="B191" s="33"/>
      <c r="C191" s="209" t="s">
        <v>1006</v>
      </c>
      <c r="D191" s="32"/>
      <c r="E191" s="32"/>
      <c r="F191" s="32"/>
      <c r="G191" s="32"/>
      <c r="H191" s="33"/>
    </row>
    <row r="192" spans="1:8" s="2" customFormat="1" ht="16.899999999999999" customHeight="1">
      <c r="A192" s="32"/>
      <c r="B192" s="33"/>
      <c r="C192" s="207" t="s">
        <v>228</v>
      </c>
      <c r="D192" s="207" t="s">
        <v>229</v>
      </c>
      <c r="E192" s="17" t="s">
        <v>194</v>
      </c>
      <c r="F192" s="208">
        <v>29.5</v>
      </c>
      <c r="G192" s="32"/>
      <c r="H192" s="33"/>
    </row>
    <row r="193" spans="1:8" s="2" customFormat="1" ht="16.899999999999999" customHeight="1">
      <c r="A193" s="32"/>
      <c r="B193" s="33"/>
      <c r="C193" s="207" t="s">
        <v>204</v>
      </c>
      <c r="D193" s="207" t="s">
        <v>205</v>
      </c>
      <c r="E193" s="17" t="s">
        <v>194</v>
      </c>
      <c r="F193" s="208">
        <v>123.9</v>
      </c>
      <c r="G193" s="32"/>
      <c r="H193" s="33"/>
    </row>
    <row r="194" spans="1:8" s="2" customFormat="1" ht="22.5">
      <c r="A194" s="32"/>
      <c r="B194" s="33"/>
      <c r="C194" s="207" t="s">
        <v>212</v>
      </c>
      <c r="D194" s="207" t="s">
        <v>213</v>
      </c>
      <c r="E194" s="17" t="s">
        <v>194</v>
      </c>
      <c r="F194" s="208">
        <v>555.79999999999995</v>
      </c>
      <c r="G194" s="32"/>
      <c r="H194" s="33"/>
    </row>
    <row r="195" spans="1:8" s="2" customFormat="1" ht="16.899999999999999" customHeight="1">
      <c r="A195" s="32"/>
      <c r="B195" s="33"/>
      <c r="C195" s="207" t="s">
        <v>224</v>
      </c>
      <c r="D195" s="207" t="s">
        <v>225</v>
      </c>
      <c r="E195" s="17" t="s">
        <v>194</v>
      </c>
      <c r="F195" s="208">
        <v>123.9</v>
      </c>
      <c r="G195" s="32"/>
      <c r="H195" s="33"/>
    </row>
    <row r="196" spans="1:8" s="2" customFormat="1" ht="16.899999999999999" customHeight="1">
      <c r="A196" s="32"/>
      <c r="B196" s="33"/>
      <c r="C196" s="203" t="s">
        <v>120</v>
      </c>
      <c r="D196" s="204" t="s">
        <v>1</v>
      </c>
      <c r="E196" s="205" t="s">
        <v>1</v>
      </c>
      <c r="F196" s="206">
        <v>555.79999999999995</v>
      </c>
      <c r="G196" s="32"/>
      <c r="H196" s="33"/>
    </row>
    <row r="197" spans="1:8" s="2" customFormat="1" ht="16.899999999999999" customHeight="1">
      <c r="A197" s="32"/>
      <c r="B197" s="33"/>
      <c r="C197" s="207" t="s">
        <v>1</v>
      </c>
      <c r="D197" s="207" t="s">
        <v>215</v>
      </c>
      <c r="E197" s="17" t="s">
        <v>1</v>
      </c>
      <c r="F197" s="208">
        <v>0</v>
      </c>
      <c r="G197" s="32"/>
      <c r="H197" s="33"/>
    </row>
    <row r="198" spans="1:8" s="2" customFormat="1" ht="16.899999999999999" customHeight="1">
      <c r="A198" s="32"/>
      <c r="B198" s="33"/>
      <c r="C198" s="207" t="s">
        <v>1</v>
      </c>
      <c r="D198" s="207" t="s">
        <v>216</v>
      </c>
      <c r="E198" s="17" t="s">
        <v>1</v>
      </c>
      <c r="F198" s="208">
        <v>585.29999999999995</v>
      </c>
      <c r="G198" s="32"/>
      <c r="H198" s="33"/>
    </row>
    <row r="199" spans="1:8" s="2" customFormat="1" ht="16.899999999999999" customHeight="1">
      <c r="A199" s="32"/>
      <c r="B199" s="33"/>
      <c r="C199" s="207" t="s">
        <v>1</v>
      </c>
      <c r="D199" s="207" t="s">
        <v>217</v>
      </c>
      <c r="E199" s="17" t="s">
        <v>1</v>
      </c>
      <c r="F199" s="208">
        <v>-29.5</v>
      </c>
      <c r="G199" s="32"/>
      <c r="H199" s="33"/>
    </row>
    <row r="200" spans="1:8" s="2" customFormat="1" ht="16.899999999999999" customHeight="1">
      <c r="A200" s="32"/>
      <c r="B200" s="33"/>
      <c r="C200" s="207" t="s">
        <v>120</v>
      </c>
      <c r="D200" s="207" t="s">
        <v>210</v>
      </c>
      <c r="E200" s="17" t="s">
        <v>1</v>
      </c>
      <c r="F200" s="208">
        <v>555.79999999999995</v>
      </c>
      <c r="G200" s="32"/>
      <c r="H200" s="33"/>
    </row>
    <row r="201" spans="1:8" s="2" customFormat="1" ht="16.899999999999999" customHeight="1">
      <c r="A201" s="32"/>
      <c r="B201" s="33"/>
      <c r="C201" s="209" t="s">
        <v>1006</v>
      </c>
      <c r="D201" s="32"/>
      <c r="E201" s="32"/>
      <c r="F201" s="32"/>
      <c r="G201" s="32"/>
      <c r="H201" s="33"/>
    </row>
    <row r="202" spans="1:8" s="2" customFormat="1" ht="22.5">
      <c r="A202" s="32"/>
      <c r="B202" s="33"/>
      <c r="C202" s="207" t="s">
        <v>212</v>
      </c>
      <c r="D202" s="207" t="s">
        <v>213</v>
      </c>
      <c r="E202" s="17" t="s">
        <v>194</v>
      </c>
      <c r="F202" s="208">
        <v>555.79999999999995</v>
      </c>
      <c r="G202" s="32"/>
      <c r="H202" s="33"/>
    </row>
    <row r="203" spans="1:8" s="2" customFormat="1" ht="22.5">
      <c r="A203" s="32"/>
      <c r="B203" s="33"/>
      <c r="C203" s="207" t="s">
        <v>219</v>
      </c>
      <c r="D203" s="207" t="s">
        <v>220</v>
      </c>
      <c r="E203" s="17" t="s">
        <v>194</v>
      </c>
      <c r="F203" s="208">
        <v>2779</v>
      </c>
      <c r="G203" s="32"/>
      <c r="H203" s="33"/>
    </row>
    <row r="204" spans="1:8" s="2" customFormat="1" ht="22.5">
      <c r="A204" s="32"/>
      <c r="B204" s="33"/>
      <c r="C204" s="207" t="s">
        <v>233</v>
      </c>
      <c r="D204" s="207" t="s">
        <v>234</v>
      </c>
      <c r="E204" s="17" t="s">
        <v>235</v>
      </c>
      <c r="F204" s="208">
        <v>1111.5999999999999</v>
      </c>
      <c r="G204" s="32"/>
      <c r="H204" s="33"/>
    </row>
    <row r="205" spans="1:8" s="2" customFormat="1" ht="16.899999999999999" customHeight="1">
      <c r="A205" s="32"/>
      <c r="B205" s="33"/>
      <c r="C205" s="207" t="s">
        <v>238</v>
      </c>
      <c r="D205" s="207" t="s">
        <v>239</v>
      </c>
      <c r="E205" s="17" t="s">
        <v>194</v>
      </c>
      <c r="F205" s="208">
        <v>555.79999999999995</v>
      </c>
      <c r="G205" s="32"/>
      <c r="H205" s="33"/>
    </row>
    <row r="206" spans="1:8" s="2" customFormat="1" ht="16.899999999999999" customHeight="1">
      <c r="A206" s="32"/>
      <c r="B206" s="33"/>
      <c r="C206" s="203" t="s">
        <v>123</v>
      </c>
      <c r="D206" s="204" t="s">
        <v>1</v>
      </c>
      <c r="E206" s="205" t="s">
        <v>1</v>
      </c>
      <c r="F206" s="206">
        <v>170</v>
      </c>
      <c r="G206" s="32"/>
      <c r="H206" s="33"/>
    </row>
    <row r="207" spans="1:8" s="2" customFormat="1" ht="16.899999999999999" customHeight="1">
      <c r="A207" s="32"/>
      <c r="B207" s="33"/>
      <c r="C207" s="207" t="s">
        <v>1</v>
      </c>
      <c r="D207" s="207" t="s">
        <v>190</v>
      </c>
      <c r="E207" s="17" t="s">
        <v>1</v>
      </c>
      <c r="F207" s="208">
        <v>0</v>
      </c>
      <c r="G207" s="32"/>
      <c r="H207" s="33"/>
    </row>
    <row r="208" spans="1:8" s="2" customFormat="1" ht="16.899999999999999" customHeight="1">
      <c r="A208" s="32"/>
      <c r="B208" s="33"/>
      <c r="C208" s="207" t="s">
        <v>123</v>
      </c>
      <c r="D208" s="207" t="s">
        <v>641</v>
      </c>
      <c r="E208" s="17" t="s">
        <v>1</v>
      </c>
      <c r="F208" s="208">
        <v>170</v>
      </c>
      <c r="G208" s="32"/>
      <c r="H208" s="33"/>
    </row>
    <row r="209" spans="1:8" s="2" customFormat="1" ht="16.899999999999999" customHeight="1">
      <c r="A209" s="32"/>
      <c r="B209" s="33"/>
      <c r="C209" s="209" t="s">
        <v>1006</v>
      </c>
      <c r="D209" s="32"/>
      <c r="E209" s="32"/>
      <c r="F209" s="32"/>
      <c r="G209" s="32"/>
      <c r="H209" s="33"/>
    </row>
    <row r="210" spans="1:8" s="2" customFormat="1" ht="16.899999999999999" customHeight="1">
      <c r="A210" s="32"/>
      <c r="B210" s="33"/>
      <c r="C210" s="207" t="s">
        <v>187</v>
      </c>
      <c r="D210" s="207" t="s">
        <v>188</v>
      </c>
      <c r="E210" s="17" t="s">
        <v>164</v>
      </c>
      <c r="F210" s="208">
        <v>170</v>
      </c>
      <c r="G210" s="32"/>
      <c r="H210" s="33"/>
    </row>
    <row r="211" spans="1:8" s="2" customFormat="1" ht="16.899999999999999" customHeight="1">
      <c r="A211" s="32"/>
      <c r="B211" s="33"/>
      <c r="C211" s="207" t="s">
        <v>204</v>
      </c>
      <c r="D211" s="207" t="s">
        <v>205</v>
      </c>
      <c r="E211" s="17" t="s">
        <v>194</v>
      </c>
      <c r="F211" s="208">
        <v>123.9</v>
      </c>
      <c r="G211" s="32"/>
      <c r="H211" s="33"/>
    </row>
    <row r="212" spans="1:8" s="2" customFormat="1" ht="16.899999999999999" customHeight="1">
      <c r="A212" s="32"/>
      <c r="B212" s="33"/>
      <c r="C212" s="207" t="s">
        <v>224</v>
      </c>
      <c r="D212" s="207" t="s">
        <v>225</v>
      </c>
      <c r="E212" s="17" t="s">
        <v>194</v>
      </c>
      <c r="F212" s="208">
        <v>123.9</v>
      </c>
      <c r="G212" s="32"/>
      <c r="H212" s="33"/>
    </row>
    <row r="213" spans="1:8" s="2" customFormat="1" ht="16.899999999999999" customHeight="1">
      <c r="A213" s="32"/>
      <c r="B213" s="33"/>
      <c r="C213" s="203" t="s">
        <v>600</v>
      </c>
      <c r="D213" s="204" t="s">
        <v>1</v>
      </c>
      <c r="E213" s="205" t="s">
        <v>1</v>
      </c>
      <c r="F213" s="206">
        <v>479</v>
      </c>
      <c r="G213" s="32"/>
      <c r="H213" s="33"/>
    </row>
    <row r="214" spans="1:8" s="2" customFormat="1" ht="16.899999999999999" customHeight="1">
      <c r="A214" s="32"/>
      <c r="B214" s="33"/>
      <c r="C214" s="207" t="s">
        <v>600</v>
      </c>
      <c r="D214" s="207" t="s">
        <v>601</v>
      </c>
      <c r="E214" s="17" t="s">
        <v>1</v>
      </c>
      <c r="F214" s="208">
        <v>479</v>
      </c>
      <c r="G214" s="32"/>
      <c r="H214" s="33"/>
    </row>
    <row r="215" spans="1:8" s="2" customFormat="1" ht="16.899999999999999" customHeight="1">
      <c r="A215" s="32"/>
      <c r="B215" s="33"/>
      <c r="C215" s="209" t="s">
        <v>1006</v>
      </c>
      <c r="D215" s="32"/>
      <c r="E215" s="32"/>
      <c r="F215" s="32"/>
      <c r="G215" s="32"/>
      <c r="H215" s="33"/>
    </row>
    <row r="216" spans="1:8" s="2" customFormat="1" ht="16.899999999999999" customHeight="1">
      <c r="A216" s="32"/>
      <c r="B216" s="33"/>
      <c r="C216" s="207" t="s">
        <v>694</v>
      </c>
      <c r="D216" s="207" t="s">
        <v>695</v>
      </c>
      <c r="E216" s="17" t="s">
        <v>164</v>
      </c>
      <c r="F216" s="208">
        <v>479</v>
      </c>
      <c r="G216" s="32"/>
      <c r="H216" s="33"/>
    </row>
    <row r="217" spans="1:8" s="2" customFormat="1" ht="16.899999999999999" customHeight="1">
      <c r="A217" s="32"/>
      <c r="B217" s="33"/>
      <c r="C217" s="207" t="s">
        <v>204</v>
      </c>
      <c r="D217" s="207" t="s">
        <v>205</v>
      </c>
      <c r="E217" s="17" t="s">
        <v>194</v>
      </c>
      <c r="F217" s="208">
        <v>123.9</v>
      </c>
      <c r="G217" s="32"/>
      <c r="H217" s="33"/>
    </row>
    <row r="218" spans="1:8" s="2" customFormat="1" ht="16.899999999999999" customHeight="1">
      <c r="A218" s="32"/>
      <c r="B218" s="33"/>
      <c r="C218" s="207" t="s">
        <v>224</v>
      </c>
      <c r="D218" s="207" t="s">
        <v>225</v>
      </c>
      <c r="E218" s="17" t="s">
        <v>194</v>
      </c>
      <c r="F218" s="208">
        <v>123.9</v>
      </c>
      <c r="G218" s="32"/>
      <c r="H218" s="33"/>
    </row>
    <row r="219" spans="1:8" s="2" customFormat="1" ht="16.899999999999999" customHeight="1">
      <c r="A219" s="32"/>
      <c r="B219" s="33"/>
      <c r="C219" s="203" t="s">
        <v>126</v>
      </c>
      <c r="D219" s="204" t="s">
        <v>1</v>
      </c>
      <c r="E219" s="205" t="s">
        <v>1</v>
      </c>
      <c r="F219" s="206">
        <v>17.3</v>
      </c>
      <c r="G219" s="32"/>
      <c r="H219" s="33"/>
    </row>
    <row r="220" spans="1:8" s="2" customFormat="1" ht="16.899999999999999" customHeight="1">
      <c r="A220" s="32"/>
      <c r="B220" s="33"/>
      <c r="C220" s="207" t="s">
        <v>1</v>
      </c>
      <c r="D220" s="207" t="s">
        <v>201</v>
      </c>
      <c r="E220" s="17" t="s">
        <v>1</v>
      </c>
      <c r="F220" s="208">
        <v>0</v>
      </c>
      <c r="G220" s="32"/>
      <c r="H220" s="33"/>
    </row>
    <row r="221" spans="1:8" s="2" customFormat="1" ht="16.899999999999999" customHeight="1">
      <c r="A221" s="32"/>
      <c r="B221" s="33"/>
      <c r="C221" s="207" t="s">
        <v>126</v>
      </c>
      <c r="D221" s="207" t="s">
        <v>645</v>
      </c>
      <c r="E221" s="17" t="s">
        <v>1</v>
      </c>
      <c r="F221" s="208">
        <v>17.3</v>
      </c>
      <c r="G221" s="32"/>
      <c r="H221" s="33"/>
    </row>
    <row r="222" spans="1:8" s="2" customFormat="1" ht="16.899999999999999" customHeight="1">
      <c r="A222" s="32"/>
      <c r="B222" s="33"/>
      <c r="C222" s="209" t="s">
        <v>1006</v>
      </c>
      <c r="D222" s="32"/>
      <c r="E222" s="32"/>
      <c r="F222" s="32"/>
      <c r="G222" s="32"/>
      <c r="H222" s="33"/>
    </row>
    <row r="223" spans="1:8" s="2" customFormat="1" ht="16.899999999999999" customHeight="1">
      <c r="A223" s="32"/>
      <c r="B223" s="33"/>
      <c r="C223" s="207" t="s">
        <v>198</v>
      </c>
      <c r="D223" s="207" t="s">
        <v>199</v>
      </c>
      <c r="E223" s="17" t="s">
        <v>194</v>
      </c>
      <c r="F223" s="208">
        <v>17.3</v>
      </c>
      <c r="G223" s="32"/>
      <c r="H223" s="33"/>
    </row>
    <row r="224" spans="1:8" s="2" customFormat="1" ht="22.5">
      <c r="A224" s="32"/>
      <c r="B224" s="33"/>
      <c r="C224" s="207" t="s">
        <v>212</v>
      </c>
      <c r="D224" s="207" t="s">
        <v>213</v>
      </c>
      <c r="E224" s="17" t="s">
        <v>194</v>
      </c>
      <c r="F224" s="208">
        <v>555.79999999999995</v>
      </c>
      <c r="G224" s="32"/>
      <c r="H224" s="33"/>
    </row>
    <row r="225" spans="1:8" s="2" customFormat="1" ht="16.899999999999999" customHeight="1">
      <c r="A225" s="32"/>
      <c r="B225" s="33"/>
      <c r="C225" s="203" t="s">
        <v>129</v>
      </c>
      <c r="D225" s="204" t="s">
        <v>1</v>
      </c>
      <c r="E225" s="205" t="s">
        <v>1</v>
      </c>
      <c r="F225" s="206">
        <v>466.70499999999998</v>
      </c>
      <c r="G225" s="32"/>
      <c r="H225" s="33"/>
    </row>
    <row r="226" spans="1:8" s="2" customFormat="1" ht="16.899999999999999" customHeight="1">
      <c r="A226" s="32"/>
      <c r="B226" s="33"/>
      <c r="C226" s="207" t="s">
        <v>129</v>
      </c>
      <c r="D226" s="207" t="s">
        <v>815</v>
      </c>
      <c r="E226" s="17" t="s">
        <v>1</v>
      </c>
      <c r="F226" s="208">
        <v>466.70499999999998</v>
      </c>
      <c r="G226" s="32"/>
      <c r="H226" s="33"/>
    </row>
    <row r="227" spans="1:8" s="2" customFormat="1" ht="16.899999999999999" customHeight="1">
      <c r="A227" s="32"/>
      <c r="B227" s="33"/>
      <c r="C227" s="209" t="s">
        <v>1006</v>
      </c>
      <c r="D227" s="32"/>
      <c r="E227" s="32"/>
      <c r="F227" s="32"/>
      <c r="G227" s="32"/>
      <c r="H227" s="33"/>
    </row>
    <row r="228" spans="1:8" s="2" customFormat="1" ht="16.899999999999999" customHeight="1">
      <c r="A228" s="32"/>
      <c r="B228" s="33"/>
      <c r="C228" s="207" t="s">
        <v>397</v>
      </c>
      <c r="D228" s="207" t="s">
        <v>398</v>
      </c>
      <c r="E228" s="17" t="s">
        <v>235</v>
      </c>
      <c r="F228" s="208">
        <v>466.70499999999998</v>
      </c>
      <c r="G228" s="32"/>
      <c r="H228" s="33"/>
    </row>
    <row r="229" spans="1:8" s="2" customFormat="1" ht="16.899999999999999" customHeight="1">
      <c r="A229" s="32"/>
      <c r="B229" s="33"/>
      <c r="C229" s="207" t="s">
        <v>402</v>
      </c>
      <c r="D229" s="207" t="s">
        <v>403</v>
      </c>
      <c r="E229" s="17" t="s">
        <v>235</v>
      </c>
      <c r="F229" s="208">
        <v>6533.87</v>
      </c>
      <c r="G229" s="32"/>
      <c r="H229" s="33"/>
    </row>
    <row r="230" spans="1:8" s="2" customFormat="1" ht="22.5">
      <c r="A230" s="32"/>
      <c r="B230" s="33"/>
      <c r="C230" s="207" t="s">
        <v>428</v>
      </c>
      <c r="D230" s="207" t="s">
        <v>429</v>
      </c>
      <c r="E230" s="17" t="s">
        <v>235</v>
      </c>
      <c r="F230" s="208">
        <v>292.37299999999999</v>
      </c>
      <c r="G230" s="32"/>
      <c r="H230" s="33"/>
    </row>
    <row r="231" spans="1:8" s="2" customFormat="1" ht="26.45" customHeight="1">
      <c r="A231" s="32"/>
      <c r="B231" s="33"/>
      <c r="C231" s="202" t="s">
        <v>1012</v>
      </c>
      <c r="D231" s="202" t="s">
        <v>92</v>
      </c>
      <c r="E231" s="32"/>
      <c r="F231" s="32"/>
      <c r="G231" s="32"/>
      <c r="H231" s="33"/>
    </row>
    <row r="232" spans="1:8" s="2" customFormat="1" ht="16.899999999999999" customHeight="1">
      <c r="A232" s="32"/>
      <c r="B232" s="33"/>
      <c r="C232" s="203" t="s">
        <v>114</v>
      </c>
      <c r="D232" s="204" t="s">
        <v>1</v>
      </c>
      <c r="E232" s="205" t="s">
        <v>1</v>
      </c>
      <c r="F232" s="206">
        <v>226.8</v>
      </c>
      <c r="G232" s="32"/>
      <c r="H232" s="33"/>
    </row>
    <row r="233" spans="1:8" s="2" customFormat="1" ht="16.899999999999999" customHeight="1">
      <c r="A233" s="32"/>
      <c r="B233" s="33"/>
      <c r="C233" s="207" t="s">
        <v>1</v>
      </c>
      <c r="D233" s="207" t="s">
        <v>849</v>
      </c>
      <c r="E233" s="17" t="s">
        <v>1</v>
      </c>
      <c r="F233" s="208">
        <v>0</v>
      </c>
      <c r="G233" s="32"/>
      <c r="H233" s="33"/>
    </row>
    <row r="234" spans="1:8" s="2" customFormat="1" ht="16.899999999999999" customHeight="1">
      <c r="A234" s="32"/>
      <c r="B234" s="33"/>
      <c r="C234" s="207" t="s">
        <v>114</v>
      </c>
      <c r="D234" s="207" t="s">
        <v>850</v>
      </c>
      <c r="E234" s="17" t="s">
        <v>1</v>
      </c>
      <c r="F234" s="208">
        <v>226.8</v>
      </c>
      <c r="G234" s="32"/>
      <c r="H234" s="33"/>
    </row>
    <row r="235" spans="1:8" s="2" customFormat="1" ht="16.899999999999999" customHeight="1">
      <c r="A235" s="32"/>
      <c r="B235" s="33"/>
      <c r="C235" s="209" t="s">
        <v>1006</v>
      </c>
      <c r="D235" s="32"/>
      <c r="E235" s="32"/>
      <c r="F235" s="32"/>
      <c r="G235" s="32"/>
      <c r="H235" s="33"/>
    </row>
    <row r="236" spans="1:8" s="2" customFormat="1" ht="16.899999999999999" customHeight="1">
      <c r="A236" s="32"/>
      <c r="B236" s="33"/>
      <c r="C236" s="207" t="s">
        <v>846</v>
      </c>
      <c r="D236" s="207" t="s">
        <v>847</v>
      </c>
      <c r="E236" s="17" t="s">
        <v>194</v>
      </c>
      <c r="F236" s="208">
        <v>226.8</v>
      </c>
      <c r="G236" s="32"/>
      <c r="H236" s="33"/>
    </row>
    <row r="237" spans="1:8" s="2" customFormat="1" ht="22.5">
      <c r="A237" s="32"/>
      <c r="B237" s="33"/>
      <c r="C237" s="207" t="s">
        <v>212</v>
      </c>
      <c r="D237" s="207" t="s">
        <v>213</v>
      </c>
      <c r="E237" s="17" t="s">
        <v>194</v>
      </c>
      <c r="F237" s="208">
        <v>67.91</v>
      </c>
      <c r="G237" s="32"/>
      <c r="H237" s="33"/>
    </row>
    <row r="238" spans="1:8" s="2" customFormat="1" ht="16.899999999999999" customHeight="1">
      <c r="A238" s="32"/>
      <c r="B238" s="33"/>
      <c r="C238" s="207" t="s">
        <v>496</v>
      </c>
      <c r="D238" s="207" t="s">
        <v>497</v>
      </c>
      <c r="E238" s="17" t="s">
        <v>194</v>
      </c>
      <c r="F238" s="208">
        <v>208.7</v>
      </c>
      <c r="G238" s="32"/>
      <c r="H238" s="33"/>
    </row>
    <row r="239" spans="1:8" s="2" customFormat="1" ht="16.899999999999999" customHeight="1">
      <c r="A239" s="32"/>
      <c r="B239" s="33"/>
      <c r="C239" s="203" t="s">
        <v>438</v>
      </c>
      <c r="D239" s="204" t="s">
        <v>1</v>
      </c>
      <c r="E239" s="205" t="s">
        <v>1</v>
      </c>
      <c r="F239" s="206">
        <v>11</v>
      </c>
      <c r="G239" s="32"/>
      <c r="H239" s="33"/>
    </row>
    <row r="240" spans="1:8" s="2" customFormat="1" ht="16.899999999999999" customHeight="1">
      <c r="A240" s="32"/>
      <c r="B240" s="33"/>
      <c r="C240" s="207" t="s">
        <v>438</v>
      </c>
      <c r="D240" s="207" t="s">
        <v>457</v>
      </c>
      <c r="E240" s="17" t="s">
        <v>1</v>
      </c>
      <c r="F240" s="208">
        <v>11</v>
      </c>
      <c r="G240" s="32"/>
      <c r="H240" s="33"/>
    </row>
    <row r="241" spans="1:8" s="2" customFormat="1" ht="16.899999999999999" customHeight="1">
      <c r="A241" s="32"/>
      <c r="B241" s="33"/>
      <c r="C241" s="203" t="s">
        <v>116</v>
      </c>
      <c r="D241" s="204" t="s">
        <v>1</v>
      </c>
      <c r="E241" s="205" t="s">
        <v>1</v>
      </c>
      <c r="F241" s="206">
        <v>11</v>
      </c>
      <c r="G241" s="32"/>
      <c r="H241" s="33"/>
    </row>
    <row r="242" spans="1:8" s="2" customFormat="1" ht="16.899999999999999" customHeight="1">
      <c r="A242" s="32"/>
      <c r="B242" s="33"/>
      <c r="C242" s="207" t="s">
        <v>1</v>
      </c>
      <c r="D242" s="207" t="s">
        <v>520</v>
      </c>
      <c r="E242" s="17" t="s">
        <v>1</v>
      </c>
      <c r="F242" s="208">
        <v>0</v>
      </c>
      <c r="G242" s="32"/>
      <c r="H242" s="33"/>
    </row>
    <row r="243" spans="1:8" s="2" customFormat="1" ht="16.899999999999999" customHeight="1">
      <c r="A243" s="32"/>
      <c r="B243" s="33"/>
      <c r="C243" s="207" t="s">
        <v>116</v>
      </c>
      <c r="D243" s="207" t="s">
        <v>218</v>
      </c>
      <c r="E243" s="17" t="s">
        <v>1</v>
      </c>
      <c r="F243" s="208">
        <v>11</v>
      </c>
      <c r="G243" s="32"/>
      <c r="H243" s="33"/>
    </row>
    <row r="244" spans="1:8" s="2" customFormat="1" ht="16.899999999999999" customHeight="1">
      <c r="A244" s="32"/>
      <c r="B244" s="33"/>
      <c r="C244" s="203" t="s">
        <v>120</v>
      </c>
      <c r="D244" s="204" t="s">
        <v>1</v>
      </c>
      <c r="E244" s="205" t="s">
        <v>1</v>
      </c>
      <c r="F244" s="206">
        <v>67.91</v>
      </c>
      <c r="G244" s="32"/>
      <c r="H244" s="33"/>
    </row>
    <row r="245" spans="1:8" s="2" customFormat="1" ht="16.899999999999999" customHeight="1">
      <c r="A245" s="32"/>
      <c r="B245" s="33"/>
      <c r="C245" s="207" t="s">
        <v>1</v>
      </c>
      <c r="D245" s="207" t="s">
        <v>869</v>
      </c>
      <c r="E245" s="17" t="s">
        <v>1</v>
      </c>
      <c r="F245" s="208">
        <v>276.61</v>
      </c>
      <c r="G245" s="32"/>
      <c r="H245" s="33"/>
    </row>
    <row r="246" spans="1:8" s="2" customFormat="1" ht="16.899999999999999" customHeight="1">
      <c r="A246" s="32"/>
      <c r="B246" s="33"/>
      <c r="C246" s="207" t="s">
        <v>1</v>
      </c>
      <c r="D246" s="207" t="s">
        <v>484</v>
      </c>
      <c r="E246" s="17" t="s">
        <v>1</v>
      </c>
      <c r="F246" s="208">
        <v>-208.7</v>
      </c>
      <c r="G246" s="32"/>
      <c r="H246" s="33"/>
    </row>
    <row r="247" spans="1:8" s="2" customFormat="1" ht="16.899999999999999" customHeight="1">
      <c r="A247" s="32"/>
      <c r="B247" s="33"/>
      <c r="C247" s="207" t="s">
        <v>120</v>
      </c>
      <c r="D247" s="207" t="s">
        <v>210</v>
      </c>
      <c r="E247" s="17" t="s">
        <v>1</v>
      </c>
      <c r="F247" s="208">
        <v>67.91</v>
      </c>
      <c r="G247" s="32"/>
      <c r="H247" s="33"/>
    </row>
    <row r="248" spans="1:8" s="2" customFormat="1" ht="16.899999999999999" customHeight="1">
      <c r="A248" s="32"/>
      <c r="B248" s="33"/>
      <c r="C248" s="209" t="s">
        <v>1006</v>
      </c>
      <c r="D248" s="32"/>
      <c r="E248" s="32"/>
      <c r="F248" s="32"/>
      <c r="G248" s="32"/>
      <c r="H248" s="33"/>
    </row>
    <row r="249" spans="1:8" s="2" customFormat="1" ht="22.5">
      <c r="A249" s="32"/>
      <c r="B249" s="33"/>
      <c r="C249" s="207" t="s">
        <v>212</v>
      </c>
      <c r="D249" s="207" t="s">
        <v>213</v>
      </c>
      <c r="E249" s="17" t="s">
        <v>194</v>
      </c>
      <c r="F249" s="208">
        <v>67.91</v>
      </c>
      <c r="G249" s="32"/>
      <c r="H249" s="33"/>
    </row>
    <row r="250" spans="1:8" s="2" customFormat="1" ht="22.5">
      <c r="A250" s="32"/>
      <c r="B250" s="33"/>
      <c r="C250" s="207" t="s">
        <v>219</v>
      </c>
      <c r="D250" s="207" t="s">
        <v>220</v>
      </c>
      <c r="E250" s="17" t="s">
        <v>194</v>
      </c>
      <c r="F250" s="208">
        <v>339.55</v>
      </c>
      <c r="G250" s="32"/>
      <c r="H250" s="33"/>
    </row>
    <row r="251" spans="1:8" s="2" customFormat="1" ht="16.899999999999999" customHeight="1">
      <c r="A251" s="32"/>
      <c r="B251" s="33"/>
      <c r="C251" s="207" t="s">
        <v>489</v>
      </c>
      <c r="D251" s="207" t="s">
        <v>490</v>
      </c>
      <c r="E251" s="17" t="s">
        <v>194</v>
      </c>
      <c r="F251" s="208">
        <v>67.91</v>
      </c>
      <c r="G251" s="32"/>
      <c r="H251" s="33"/>
    </row>
    <row r="252" spans="1:8" s="2" customFormat="1" ht="16.899999999999999" customHeight="1">
      <c r="A252" s="32"/>
      <c r="B252" s="33"/>
      <c r="C252" s="207" t="s">
        <v>492</v>
      </c>
      <c r="D252" s="207" t="s">
        <v>493</v>
      </c>
      <c r="E252" s="17" t="s">
        <v>235</v>
      </c>
      <c r="F252" s="208">
        <v>113.41</v>
      </c>
      <c r="G252" s="32"/>
      <c r="H252" s="33"/>
    </row>
    <row r="253" spans="1:8" s="2" customFormat="1" ht="16.899999999999999" customHeight="1">
      <c r="A253" s="32"/>
      <c r="B253" s="33"/>
      <c r="C253" s="203" t="s">
        <v>835</v>
      </c>
      <c r="D253" s="204" t="s">
        <v>1</v>
      </c>
      <c r="E253" s="205" t="s">
        <v>1</v>
      </c>
      <c r="F253" s="206">
        <v>90</v>
      </c>
      <c r="G253" s="32"/>
      <c r="H253" s="33"/>
    </row>
    <row r="254" spans="1:8" s="2" customFormat="1" ht="16.899999999999999" customHeight="1">
      <c r="A254" s="32"/>
      <c r="B254" s="33"/>
      <c r="C254" s="207" t="s">
        <v>835</v>
      </c>
      <c r="D254" s="207" t="s">
        <v>887</v>
      </c>
      <c r="E254" s="17" t="s">
        <v>1</v>
      </c>
      <c r="F254" s="208">
        <v>90</v>
      </c>
      <c r="G254" s="32"/>
      <c r="H254" s="33"/>
    </row>
    <row r="255" spans="1:8" s="2" customFormat="1" ht="16.899999999999999" customHeight="1">
      <c r="A255" s="32"/>
      <c r="B255" s="33"/>
      <c r="C255" s="209" t="s">
        <v>1006</v>
      </c>
      <c r="D255" s="32"/>
      <c r="E255" s="32"/>
      <c r="F255" s="32"/>
      <c r="G255" s="32"/>
      <c r="H255" s="33"/>
    </row>
    <row r="256" spans="1:8" s="2" customFormat="1" ht="16.899999999999999" customHeight="1">
      <c r="A256" s="32"/>
      <c r="B256" s="33"/>
      <c r="C256" s="207" t="s">
        <v>884</v>
      </c>
      <c r="D256" s="207" t="s">
        <v>885</v>
      </c>
      <c r="E256" s="17" t="s">
        <v>164</v>
      </c>
      <c r="F256" s="208">
        <v>90</v>
      </c>
      <c r="G256" s="32"/>
      <c r="H256" s="33"/>
    </row>
    <row r="257" spans="1:8" s="2" customFormat="1" ht="16.899999999999999" customHeight="1">
      <c r="A257" s="32"/>
      <c r="B257" s="33"/>
      <c r="C257" s="207" t="s">
        <v>843</v>
      </c>
      <c r="D257" s="207" t="s">
        <v>844</v>
      </c>
      <c r="E257" s="17" t="s">
        <v>164</v>
      </c>
      <c r="F257" s="208">
        <v>90</v>
      </c>
      <c r="G257" s="32"/>
      <c r="H257" s="33"/>
    </row>
    <row r="258" spans="1:8" s="2" customFormat="1" ht="22.5">
      <c r="A258" s="32"/>
      <c r="B258" s="33"/>
      <c r="C258" s="207" t="s">
        <v>477</v>
      </c>
      <c r="D258" s="207" t="s">
        <v>478</v>
      </c>
      <c r="E258" s="17" t="s">
        <v>194</v>
      </c>
      <c r="F258" s="208">
        <v>444.4</v>
      </c>
      <c r="G258" s="32"/>
      <c r="H258" s="33"/>
    </row>
    <row r="259" spans="1:8" s="2" customFormat="1" ht="16.899999999999999" customHeight="1">
      <c r="A259" s="32"/>
      <c r="B259" s="33"/>
      <c r="C259" s="207" t="s">
        <v>486</v>
      </c>
      <c r="D259" s="207" t="s">
        <v>487</v>
      </c>
      <c r="E259" s="17" t="s">
        <v>194</v>
      </c>
      <c r="F259" s="208">
        <v>222.2</v>
      </c>
      <c r="G259" s="32"/>
      <c r="H259" s="33"/>
    </row>
    <row r="260" spans="1:8" s="2" customFormat="1" ht="16.899999999999999" customHeight="1">
      <c r="A260" s="32"/>
      <c r="B260" s="33"/>
      <c r="C260" s="207" t="s">
        <v>697</v>
      </c>
      <c r="D260" s="207" t="s">
        <v>698</v>
      </c>
      <c r="E260" s="17" t="s">
        <v>164</v>
      </c>
      <c r="F260" s="208">
        <v>90</v>
      </c>
      <c r="G260" s="32"/>
      <c r="H260" s="33"/>
    </row>
    <row r="261" spans="1:8" s="2" customFormat="1" ht="16.899999999999999" customHeight="1">
      <c r="A261" s="32"/>
      <c r="B261" s="33"/>
      <c r="C261" s="207" t="s">
        <v>704</v>
      </c>
      <c r="D261" s="207" t="s">
        <v>705</v>
      </c>
      <c r="E261" s="17" t="s">
        <v>164</v>
      </c>
      <c r="F261" s="208">
        <v>90</v>
      </c>
      <c r="G261" s="32"/>
      <c r="H261" s="33"/>
    </row>
    <row r="262" spans="1:8" s="2" customFormat="1" ht="16.899999999999999" customHeight="1">
      <c r="A262" s="32"/>
      <c r="B262" s="33"/>
      <c r="C262" s="203" t="s">
        <v>440</v>
      </c>
      <c r="D262" s="204" t="s">
        <v>1</v>
      </c>
      <c r="E262" s="205" t="s">
        <v>1</v>
      </c>
      <c r="F262" s="206">
        <v>15.601000000000001</v>
      </c>
      <c r="G262" s="32"/>
      <c r="H262" s="33"/>
    </row>
    <row r="263" spans="1:8" s="2" customFormat="1" ht="16.899999999999999" customHeight="1">
      <c r="A263" s="32"/>
      <c r="B263" s="33"/>
      <c r="C263" s="207" t="s">
        <v>1</v>
      </c>
      <c r="D263" s="207" t="s">
        <v>880</v>
      </c>
      <c r="E263" s="17" t="s">
        <v>1</v>
      </c>
      <c r="F263" s="208">
        <v>14.641</v>
      </c>
      <c r="G263" s="32"/>
      <c r="H263" s="33"/>
    </row>
    <row r="264" spans="1:8" s="2" customFormat="1" ht="16.899999999999999" customHeight="1">
      <c r="A264" s="32"/>
      <c r="B264" s="33"/>
      <c r="C264" s="207" t="s">
        <v>1</v>
      </c>
      <c r="D264" s="207" t="s">
        <v>881</v>
      </c>
      <c r="E264" s="17" t="s">
        <v>1</v>
      </c>
      <c r="F264" s="208">
        <v>0.96</v>
      </c>
      <c r="G264" s="32"/>
      <c r="H264" s="33"/>
    </row>
    <row r="265" spans="1:8" s="2" customFormat="1" ht="16.899999999999999" customHeight="1">
      <c r="A265" s="32"/>
      <c r="B265" s="33"/>
      <c r="C265" s="207" t="s">
        <v>440</v>
      </c>
      <c r="D265" s="207" t="s">
        <v>210</v>
      </c>
      <c r="E265" s="17" t="s">
        <v>1</v>
      </c>
      <c r="F265" s="208">
        <v>15.601000000000001</v>
      </c>
      <c r="G265" s="32"/>
      <c r="H265" s="33"/>
    </row>
    <row r="266" spans="1:8" s="2" customFormat="1" ht="16.899999999999999" customHeight="1">
      <c r="A266" s="32"/>
      <c r="B266" s="33"/>
      <c r="C266" s="209" t="s">
        <v>1006</v>
      </c>
      <c r="D266" s="32"/>
      <c r="E266" s="32"/>
      <c r="F266" s="32"/>
      <c r="G266" s="32"/>
      <c r="H266" s="33"/>
    </row>
    <row r="267" spans="1:8" s="2" customFormat="1" ht="16.899999999999999" customHeight="1">
      <c r="A267" s="32"/>
      <c r="B267" s="33"/>
      <c r="C267" s="207" t="s">
        <v>501</v>
      </c>
      <c r="D267" s="207" t="s">
        <v>502</v>
      </c>
      <c r="E267" s="17" t="s">
        <v>194</v>
      </c>
      <c r="F267" s="208">
        <v>15.601000000000001</v>
      </c>
      <c r="G267" s="32"/>
      <c r="H267" s="33"/>
    </row>
    <row r="268" spans="1:8" s="2" customFormat="1" ht="16.899999999999999" customHeight="1">
      <c r="A268" s="32"/>
      <c r="B268" s="33"/>
      <c r="C268" s="207" t="s">
        <v>496</v>
      </c>
      <c r="D268" s="207" t="s">
        <v>497</v>
      </c>
      <c r="E268" s="17" t="s">
        <v>194</v>
      </c>
      <c r="F268" s="208">
        <v>208.7</v>
      </c>
      <c r="G268" s="32"/>
      <c r="H268" s="33"/>
    </row>
    <row r="269" spans="1:8" s="2" customFormat="1" ht="16.899999999999999" customHeight="1">
      <c r="A269" s="32"/>
      <c r="B269" s="33"/>
      <c r="C269" s="203" t="s">
        <v>442</v>
      </c>
      <c r="D269" s="204" t="s">
        <v>1</v>
      </c>
      <c r="E269" s="205" t="s">
        <v>1</v>
      </c>
      <c r="F269" s="206">
        <v>4.2329999999999997</v>
      </c>
      <c r="G269" s="32"/>
      <c r="H269" s="33"/>
    </row>
    <row r="270" spans="1:8" s="2" customFormat="1" ht="16.899999999999999" customHeight="1">
      <c r="A270" s="32"/>
      <c r="B270" s="33"/>
      <c r="C270" s="207" t="s">
        <v>1</v>
      </c>
      <c r="D270" s="207" t="s">
        <v>903</v>
      </c>
      <c r="E270" s="17" t="s">
        <v>1</v>
      </c>
      <c r="F270" s="208">
        <v>3.9929999999999999</v>
      </c>
      <c r="G270" s="32"/>
      <c r="H270" s="33"/>
    </row>
    <row r="271" spans="1:8" s="2" customFormat="1" ht="16.899999999999999" customHeight="1">
      <c r="A271" s="32"/>
      <c r="B271" s="33"/>
      <c r="C271" s="207" t="s">
        <v>1</v>
      </c>
      <c r="D271" s="207" t="s">
        <v>904</v>
      </c>
      <c r="E271" s="17" t="s">
        <v>1</v>
      </c>
      <c r="F271" s="208">
        <v>0.24</v>
      </c>
      <c r="G271" s="32"/>
      <c r="H271" s="33"/>
    </row>
    <row r="272" spans="1:8" s="2" customFormat="1" ht="16.899999999999999" customHeight="1">
      <c r="A272" s="32"/>
      <c r="B272" s="33"/>
      <c r="C272" s="207" t="s">
        <v>442</v>
      </c>
      <c r="D272" s="207" t="s">
        <v>210</v>
      </c>
      <c r="E272" s="17" t="s">
        <v>1</v>
      </c>
      <c r="F272" s="208">
        <v>4.2329999999999997</v>
      </c>
      <c r="G272" s="32"/>
      <c r="H272" s="33"/>
    </row>
    <row r="273" spans="1:8" s="2" customFormat="1" ht="16.899999999999999" customHeight="1">
      <c r="A273" s="32"/>
      <c r="B273" s="33"/>
      <c r="C273" s="209" t="s">
        <v>1006</v>
      </c>
      <c r="D273" s="32"/>
      <c r="E273" s="32"/>
      <c r="F273" s="32"/>
      <c r="G273" s="32"/>
      <c r="H273" s="33"/>
    </row>
    <row r="274" spans="1:8" s="2" customFormat="1" ht="16.899999999999999" customHeight="1">
      <c r="A274" s="32"/>
      <c r="B274" s="33"/>
      <c r="C274" s="207" t="s">
        <v>509</v>
      </c>
      <c r="D274" s="207" t="s">
        <v>510</v>
      </c>
      <c r="E274" s="17" t="s">
        <v>194</v>
      </c>
      <c r="F274" s="208">
        <v>4.2329999999999997</v>
      </c>
      <c r="G274" s="32"/>
      <c r="H274" s="33"/>
    </row>
    <row r="275" spans="1:8" s="2" customFormat="1" ht="16.899999999999999" customHeight="1">
      <c r="A275" s="32"/>
      <c r="B275" s="33"/>
      <c r="C275" s="207" t="s">
        <v>496</v>
      </c>
      <c r="D275" s="207" t="s">
        <v>497</v>
      </c>
      <c r="E275" s="17" t="s">
        <v>194</v>
      </c>
      <c r="F275" s="208">
        <v>208.7</v>
      </c>
      <c r="G275" s="32"/>
      <c r="H275" s="33"/>
    </row>
    <row r="276" spans="1:8" s="2" customFormat="1" ht="16.899999999999999" customHeight="1">
      <c r="A276" s="32"/>
      <c r="B276" s="33"/>
      <c r="C276" s="203" t="s">
        <v>126</v>
      </c>
      <c r="D276" s="204" t="s">
        <v>1</v>
      </c>
      <c r="E276" s="205" t="s">
        <v>1</v>
      </c>
      <c r="F276" s="206">
        <v>29.02</v>
      </c>
      <c r="G276" s="32"/>
      <c r="H276" s="33"/>
    </row>
    <row r="277" spans="1:8" s="2" customFormat="1" ht="16.899999999999999" customHeight="1">
      <c r="A277" s="32"/>
      <c r="B277" s="33"/>
      <c r="C277" s="207" t="s">
        <v>1</v>
      </c>
      <c r="D277" s="207" t="s">
        <v>852</v>
      </c>
      <c r="E277" s="17" t="s">
        <v>1</v>
      </c>
      <c r="F277" s="208">
        <v>0</v>
      </c>
      <c r="G277" s="32"/>
      <c r="H277" s="33"/>
    </row>
    <row r="278" spans="1:8" s="2" customFormat="1" ht="16.899999999999999" customHeight="1">
      <c r="A278" s="32"/>
      <c r="B278" s="33"/>
      <c r="C278" s="207" t="s">
        <v>1</v>
      </c>
      <c r="D278" s="207" t="s">
        <v>853</v>
      </c>
      <c r="E278" s="17" t="s">
        <v>1</v>
      </c>
      <c r="F278" s="208">
        <v>26.62</v>
      </c>
      <c r="G278" s="32"/>
      <c r="H278" s="33"/>
    </row>
    <row r="279" spans="1:8" s="2" customFormat="1" ht="16.899999999999999" customHeight="1">
      <c r="A279" s="32"/>
      <c r="B279" s="33"/>
      <c r="C279" s="207" t="s">
        <v>1</v>
      </c>
      <c r="D279" s="207" t="s">
        <v>854</v>
      </c>
      <c r="E279" s="17" t="s">
        <v>1</v>
      </c>
      <c r="F279" s="208">
        <v>2.4</v>
      </c>
      <c r="G279" s="32"/>
      <c r="H279" s="33"/>
    </row>
    <row r="280" spans="1:8" s="2" customFormat="1" ht="16.899999999999999" customHeight="1">
      <c r="A280" s="32"/>
      <c r="B280" s="33"/>
      <c r="C280" s="207" t="s">
        <v>126</v>
      </c>
      <c r="D280" s="207" t="s">
        <v>210</v>
      </c>
      <c r="E280" s="17" t="s">
        <v>1</v>
      </c>
      <c r="F280" s="208">
        <v>29.02</v>
      </c>
      <c r="G280" s="32"/>
      <c r="H280" s="33"/>
    </row>
    <row r="281" spans="1:8" s="2" customFormat="1" ht="16.899999999999999" customHeight="1">
      <c r="A281" s="32"/>
      <c r="B281" s="33"/>
      <c r="C281" s="209" t="s">
        <v>1006</v>
      </c>
      <c r="D281" s="32"/>
      <c r="E281" s="32"/>
      <c r="F281" s="32"/>
      <c r="G281" s="32"/>
      <c r="H281" s="33"/>
    </row>
    <row r="282" spans="1:8" s="2" customFormat="1" ht="22.5">
      <c r="A282" s="32"/>
      <c r="B282" s="33"/>
      <c r="C282" s="207" t="s">
        <v>458</v>
      </c>
      <c r="D282" s="207" t="s">
        <v>459</v>
      </c>
      <c r="E282" s="17" t="s">
        <v>194</v>
      </c>
      <c r="F282" s="208">
        <v>29.02</v>
      </c>
      <c r="G282" s="32"/>
      <c r="H282" s="33"/>
    </row>
    <row r="283" spans="1:8" s="2" customFormat="1" ht="22.5">
      <c r="A283" s="32"/>
      <c r="B283" s="33"/>
      <c r="C283" s="207" t="s">
        <v>212</v>
      </c>
      <c r="D283" s="207" t="s">
        <v>213</v>
      </c>
      <c r="E283" s="17" t="s">
        <v>194</v>
      </c>
      <c r="F283" s="208">
        <v>67.91</v>
      </c>
      <c r="G283" s="32"/>
      <c r="H283" s="33"/>
    </row>
    <row r="284" spans="1:8" s="2" customFormat="1" ht="16.899999999999999" customHeight="1">
      <c r="A284" s="32"/>
      <c r="B284" s="33"/>
      <c r="C284" s="207" t="s">
        <v>496</v>
      </c>
      <c r="D284" s="207" t="s">
        <v>497</v>
      </c>
      <c r="E284" s="17" t="s">
        <v>194</v>
      </c>
      <c r="F284" s="208">
        <v>208.7</v>
      </c>
      <c r="G284" s="32"/>
      <c r="H284" s="33"/>
    </row>
    <row r="285" spans="1:8" s="2" customFormat="1" ht="16.899999999999999" customHeight="1">
      <c r="A285" s="32"/>
      <c r="B285" s="33"/>
      <c r="C285" s="203" t="s">
        <v>445</v>
      </c>
      <c r="D285" s="204" t="s">
        <v>1</v>
      </c>
      <c r="E285" s="205" t="s">
        <v>1</v>
      </c>
      <c r="F285" s="206">
        <v>20.79</v>
      </c>
      <c r="G285" s="32"/>
      <c r="H285" s="33"/>
    </row>
    <row r="286" spans="1:8" s="2" customFormat="1" ht="16.899999999999999" customHeight="1">
      <c r="A286" s="32"/>
      <c r="B286" s="33"/>
      <c r="C286" s="207" t="s">
        <v>1</v>
      </c>
      <c r="D286" s="207" t="s">
        <v>856</v>
      </c>
      <c r="E286" s="17" t="s">
        <v>1</v>
      </c>
      <c r="F286" s="208">
        <v>0</v>
      </c>
      <c r="G286" s="32"/>
      <c r="H286" s="33"/>
    </row>
    <row r="287" spans="1:8" s="2" customFormat="1" ht="16.899999999999999" customHeight="1">
      <c r="A287" s="32"/>
      <c r="B287" s="33"/>
      <c r="C287" s="207" t="s">
        <v>857</v>
      </c>
      <c r="D287" s="207" t="s">
        <v>858</v>
      </c>
      <c r="E287" s="17" t="s">
        <v>1</v>
      </c>
      <c r="F287" s="208">
        <v>18.202000000000002</v>
      </c>
      <c r="G287" s="32"/>
      <c r="H287" s="33"/>
    </row>
    <row r="288" spans="1:8" s="2" customFormat="1" ht="16.899999999999999" customHeight="1">
      <c r="A288" s="32"/>
      <c r="B288" s="33"/>
      <c r="C288" s="207" t="s">
        <v>1</v>
      </c>
      <c r="D288" s="207" t="s">
        <v>859</v>
      </c>
      <c r="E288" s="17" t="s">
        <v>1</v>
      </c>
      <c r="F288" s="208">
        <v>2.5880000000000001</v>
      </c>
      <c r="G288" s="32"/>
      <c r="H288" s="33"/>
    </row>
    <row r="289" spans="1:8" s="2" customFormat="1" ht="16.899999999999999" customHeight="1">
      <c r="A289" s="32"/>
      <c r="B289" s="33"/>
      <c r="C289" s="207" t="s">
        <v>445</v>
      </c>
      <c r="D289" s="207" t="s">
        <v>210</v>
      </c>
      <c r="E289" s="17" t="s">
        <v>1</v>
      </c>
      <c r="F289" s="208">
        <v>20.79</v>
      </c>
      <c r="G289" s="32"/>
      <c r="H289" s="33"/>
    </row>
    <row r="290" spans="1:8" s="2" customFormat="1" ht="16.899999999999999" customHeight="1">
      <c r="A290" s="32"/>
      <c r="B290" s="33"/>
      <c r="C290" s="209" t="s">
        <v>1006</v>
      </c>
      <c r="D290" s="32"/>
      <c r="E290" s="32"/>
      <c r="F290" s="32"/>
      <c r="G290" s="32"/>
      <c r="H290" s="33"/>
    </row>
    <row r="291" spans="1:8" s="2" customFormat="1" ht="16.899999999999999" customHeight="1">
      <c r="A291" s="32"/>
      <c r="B291" s="33"/>
      <c r="C291" s="207" t="s">
        <v>464</v>
      </c>
      <c r="D291" s="207" t="s">
        <v>465</v>
      </c>
      <c r="E291" s="17" t="s">
        <v>194</v>
      </c>
      <c r="F291" s="208">
        <v>20.79</v>
      </c>
      <c r="G291" s="32"/>
      <c r="H291" s="33"/>
    </row>
    <row r="292" spans="1:8" s="2" customFormat="1" ht="22.5">
      <c r="A292" s="32"/>
      <c r="B292" s="33"/>
      <c r="C292" s="207" t="s">
        <v>212</v>
      </c>
      <c r="D292" s="207" t="s">
        <v>213</v>
      </c>
      <c r="E292" s="17" t="s">
        <v>194</v>
      </c>
      <c r="F292" s="208">
        <v>67.91</v>
      </c>
      <c r="G292" s="32"/>
      <c r="H292" s="33"/>
    </row>
    <row r="293" spans="1:8" s="2" customFormat="1" ht="16.899999999999999" customHeight="1">
      <c r="A293" s="32"/>
      <c r="B293" s="33"/>
      <c r="C293" s="207" t="s">
        <v>496</v>
      </c>
      <c r="D293" s="207" t="s">
        <v>497</v>
      </c>
      <c r="E293" s="17" t="s">
        <v>194</v>
      </c>
      <c r="F293" s="208">
        <v>208.7</v>
      </c>
      <c r="G293" s="32"/>
      <c r="H293" s="33"/>
    </row>
    <row r="294" spans="1:8" s="2" customFormat="1" ht="16.899999999999999" customHeight="1">
      <c r="A294" s="32"/>
      <c r="B294" s="33"/>
      <c r="C294" s="203" t="s">
        <v>857</v>
      </c>
      <c r="D294" s="204" t="s">
        <v>1</v>
      </c>
      <c r="E294" s="205" t="s">
        <v>1</v>
      </c>
      <c r="F294" s="206">
        <v>18.202000000000002</v>
      </c>
      <c r="G294" s="32"/>
      <c r="H294" s="33"/>
    </row>
    <row r="295" spans="1:8" s="2" customFormat="1" ht="16.899999999999999" customHeight="1">
      <c r="A295" s="32"/>
      <c r="B295" s="33"/>
      <c r="C295" s="207" t="s">
        <v>1</v>
      </c>
      <c r="D295" s="207" t="s">
        <v>856</v>
      </c>
      <c r="E295" s="17" t="s">
        <v>1</v>
      </c>
      <c r="F295" s="208">
        <v>0</v>
      </c>
      <c r="G295" s="32"/>
      <c r="H295" s="33"/>
    </row>
    <row r="296" spans="1:8" s="2" customFormat="1" ht="16.899999999999999" customHeight="1">
      <c r="A296" s="32"/>
      <c r="B296" s="33"/>
      <c r="C296" s="207" t="s">
        <v>857</v>
      </c>
      <c r="D296" s="207" t="s">
        <v>858</v>
      </c>
      <c r="E296" s="17" t="s">
        <v>1</v>
      </c>
      <c r="F296" s="208">
        <v>18.202000000000002</v>
      </c>
      <c r="G296" s="32"/>
      <c r="H296" s="33"/>
    </row>
    <row r="297" spans="1:8" s="2" customFormat="1" ht="16.899999999999999" customHeight="1">
      <c r="A297" s="32"/>
      <c r="B297" s="33"/>
      <c r="C297" s="203" t="s">
        <v>468</v>
      </c>
      <c r="D297" s="204" t="s">
        <v>1</v>
      </c>
      <c r="E297" s="205" t="s">
        <v>1</v>
      </c>
      <c r="F297" s="206">
        <v>5.2560000000000002</v>
      </c>
      <c r="G297" s="32"/>
      <c r="H297" s="33"/>
    </row>
    <row r="298" spans="1:8" s="2" customFormat="1" ht="16.899999999999999" customHeight="1">
      <c r="A298" s="32"/>
      <c r="B298" s="33"/>
      <c r="C298" s="203" t="s">
        <v>447</v>
      </c>
      <c r="D298" s="204" t="s">
        <v>1</v>
      </c>
      <c r="E298" s="205" t="s">
        <v>1</v>
      </c>
      <c r="F298" s="206">
        <v>208.7</v>
      </c>
      <c r="G298" s="32"/>
      <c r="H298" s="33"/>
    </row>
    <row r="299" spans="1:8" s="2" customFormat="1" ht="16.899999999999999" customHeight="1">
      <c r="A299" s="32"/>
      <c r="B299" s="33"/>
      <c r="C299" s="207" t="s">
        <v>1</v>
      </c>
      <c r="D299" s="207" t="s">
        <v>875</v>
      </c>
      <c r="E299" s="17" t="s">
        <v>1</v>
      </c>
      <c r="F299" s="208">
        <v>276.61</v>
      </c>
      <c r="G299" s="32"/>
      <c r="H299" s="33"/>
    </row>
    <row r="300" spans="1:8" s="2" customFormat="1" ht="16.899999999999999" customHeight="1">
      <c r="A300" s="32"/>
      <c r="B300" s="33"/>
      <c r="C300" s="207" t="s">
        <v>1</v>
      </c>
      <c r="D300" s="207" t="s">
        <v>499</v>
      </c>
      <c r="E300" s="17" t="s">
        <v>1</v>
      </c>
      <c r="F300" s="208">
        <v>-19.834</v>
      </c>
      <c r="G300" s="32"/>
      <c r="H300" s="33"/>
    </row>
    <row r="301" spans="1:8" s="2" customFormat="1" ht="16.899999999999999" customHeight="1">
      <c r="A301" s="32"/>
      <c r="B301" s="33"/>
      <c r="C301" s="207" t="s">
        <v>1</v>
      </c>
      <c r="D301" s="207" t="s">
        <v>876</v>
      </c>
      <c r="E301" s="17" t="s">
        <v>1</v>
      </c>
      <c r="F301" s="208">
        <v>-5.34</v>
      </c>
      <c r="G301" s="32"/>
      <c r="H301" s="33"/>
    </row>
    <row r="302" spans="1:8" s="2" customFormat="1" ht="16.899999999999999" customHeight="1">
      <c r="A302" s="32"/>
      <c r="B302" s="33"/>
      <c r="C302" s="207" t="s">
        <v>1</v>
      </c>
      <c r="D302" s="207" t="s">
        <v>877</v>
      </c>
      <c r="E302" s="17" t="s">
        <v>1</v>
      </c>
      <c r="F302" s="208">
        <v>-0.73599999999999999</v>
      </c>
      <c r="G302" s="32"/>
      <c r="H302" s="33"/>
    </row>
    <row r="303" spans="1:8" s="2" customFormat="1" ht="16.899999999999999" customHeight="1">
      <c r="A303" s="32"/>
      <c r="B303" s="33"/>
      <c r="C303" s="207" t="s">
        <v>1</v>
      </c>
      <c r="D303" s="207" t="s">
        <v>878</v>
      </c>
      <c r="E303" s="17" t="s">
        <v>1</v>
      </c>
      <c r="F303" s="208">
        <v>-42</v>
      </c>
      <c r="G303" s="32"/>
      <c r="H303" s="33"/>
    </row>
    <row r="304" spans="1:8" s="2" customFormat="1" ht="16.899999999999999" customHeight="1">
      <c r="A304" s="32"/>
      <c r="B304" s="33"/>
      <c r="C304" s="207" t="s">
        <v>447</v>
      </c>
      <c r="D304" s="207" t="s">
        <v>210</v>
      </c>
      <c r="E304" s="17" t="s">
        <v>1</v>
      </c>
      <c r="F304" s="208">
        <v>208.7</v>
      </c>
      <c r="G304" s="32"/>
      <c r="H304" s="33"/>
    </row>
    <row r="305" spans="1:8" s="2" customFormat="1" ht="16.899999999999999" customHeight="1">
      <c r="A305" s="32"/>
      <c r="B305" s="33"/>
      <c r="C305" s="209" t="s">
        <v>1006</v>
      </c>
      <c r="D305" s="32"/>
      <c r="E305" s="32"/>
      <c r="F305" s="32"/>
      <c r="G305" s="32"/>
      <c r="H305" s="33"/>
    </row>
    <row r="306" spans="1:8" s="2" customFormat="1" ht="16.899999999999999" customHeight="1">
      <c r="A306" s="32"/>
      <c r="B306" s="33"/>
      <c r="C306" s="207" t="s">
        <v>496</v>
      </c>
      <c r="D306" s="207" t="s">
        <v>497</v>
      </c>
      <c r="E306" s="17" t="s">
        <v>194</v>
      </c>
      <c r="F306" s="208">
        <v>208.7</v>
      </c>
      <c r="G306" s="32"/>
      <c r="H306" s="33"/>
    </row>
    <row r="307" spans="1:8" s="2" customFormat="1" ht="22.5">
      <c r="A307" s="32"/>
      <c r="B307" s="33"/>
      <c r="C307" s="207" t="s">
        <v>477</v>
      </c>
      <c r="D307" s="207" t="s">
        <v>478</v>
      </c>
      <c r="E307" s="17" t="s">
        <v>194</v>
      </c>
      <c r="F307" s="208">
        <v>444.4</v>
      </c>
      <c r="G307" s="32"/>
      <c r="H307" s="33"/>
    </row>
    <row r="308" spans="1:8" s="2" customFormat="1" ht="22.5">
      <c r="A308" s="32"/>
      <c r="B308" s="33"/>
      <c r="C308" s="207" t="s">
        <v>212</v>
      </c>
      <c r="D308" s="207" t="s">
        <v>213</v>
      </c>
      <c r="E308" s="17" t="s">
        <v>194</v>
      </c>
      <c r="F308" s="208">
        <v>67.91</v>
      </c>
      <c r="G308" s="32"/>
      <c r="H308" s="33"/>
    </row>
    <row r="309" spans="1:8" s="2" customFormat="1" ht="16.899999999999999" customHeight="1">
      <c r="A309" s="32"/>
      <c r="B309" s="33"/>
      <c r="C309" s="207" t="s">
        <v>486</v>
      </c>
      <c r="D309" s="207" t="s">
        <v>487</v>
      </c>
      <c r="E309" s="17" t="s">
        <v>194</v>
      </c>
      <c r="F309" s="208">
        <v>222.2</v>
      </c>
      <c r="G309" s="32"/>
      <c r="H309" s="33"/>
    </row>
    <row r="310" spans="1:8" s="2" customFormat="1" ht="7.35" customHeight="1">
      <c r="A310" s="32"/>
      <c r="B310" s="47"/>
      <c r="C310" s="48"/>
      <c r="D310" s="48"/>
      <c r="E310" s="48"/>
      <c r="F310" s="48"/>
      <c r="G310" s="48"/>
      <c r="H310" s="33"/>
    </row>
    <row r="311" spans="1:8" s="2" customFormat="1" ht="11.25">
      <c r="A311" s="32"/>
      <c r="B311" s="32"/>
      <c r="C311" s="32"/>
      <c r="D311" s="32"/>
      <c r="E311" s="32"/>
      <c r="F311" s="32"/>
      <c r="G311" s="32"/>
      <c r="H311" s="32"/>
    </row>
  </sheetData>
  <mergeCells count="2">
    <mergeCell ref="D5:F5"/>
    <mergeCell ref="D6:F6"/>
  </mergeCells>
  <pageMargins left="0.7" right="0.7" top="0.78740157499999996" bottom="0.78740157499999996" header="0.3" footer="0.3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9</vt:i4>
      </vt:variant>
      <vt:variant>
        <vt:lpstr>Pojmenované oblasti</vt:lpstr>
      </vt:variant>
      <vt:variant>
        <vt:i4>18</vt:i4>
      </vt:variant>
    </vt:vector>
  </HeadingPairs>
  <TitlesOfParts>
    <vt:vector size="27" baseType="lpstr">
      <vt:lpstr>Rekapitulace stavby</vt:lpstr>
      <vt:lpstr>001 - SO 101 Společný pás...</vt:lpstr>
      <vt:lpstr>002 - SO 301 Dešťová kana...</vt:lpstr>
      <vt:lpstr>021 - Vedlejší rozpočtové...</vt:lpstr>
      <vt:lpstr>003 - SO 101 Společný pás...</vt:lpstr>
      <vt:lpstr>004 - SO 301 Dešťová kana...</vt:lpstr>
      <vt:lpstr>005 - SO 401 Veřejné osvě...</vt:lpstr>
      <vt:lpstr>006 - Vedlejší rozpočtové...</vt:lpstr>
      <vt:lpstr>Seznam figur</vt:lpstr>
      <vt:lpstr>'001 - SO 101 Společný pás...'!Názvy_tisku</vt:lpstr>
      <vt:lpstr>'002 - SO 301 Dešťová kana...'!Názvy_tisku</vt:lpstr>
      <vt:lpstr>'003 - SO 101 Společný pás...'!Názvy_tisku</vt:lpstr>
      <vt:lpstr>'004 - SO 301 Dešťová kana...'!Názvy_tisku</vt:lpstr>
      <vt:lpstr>'005 - SO 401 Veřejné osvě...'!Názvy_tisku</vt:lpstr>
      <vt:lpstr>'006 - Vedlejší rozpočtové...'!Názvy_tisku</vt:lpstr>
      <vt:lpstr>'021 - Vedlejší rozpočtové...'!Názvy_tisku</vt:lpstr>
      <vt:lpstr>'Rekapitulace stavby'!Názvy_tisku</vt:lpstr>
      <vt:lpstr>'Seznam figur'!Názvy_tisku</vt:lpstr>
      <vt:lpstr>'001 - SO 101 Společný pás...'!Oblast_tisku</vt:lpstr>
      <vt:lpstr>'002 - SO 301 Dešťová kana...'!Oblast_tisku</vt:lpstr>
      <vt:lpstr>'003 - SO 101 Společný pás...'!Oblast_tisku</vt:lpstr>
      <vt:lpstr>'004 - SO 301 Dešťová kana...'!Oblast_tisku</vt:lpstr>
      <vt:lpstr>'005 - SO 401 Veřejné osvě...'!Oblast_tisku</vt:lpstr>
      <vt:lpstr>'006 - Vedlejší rozpočtové...'!Oblast_tisku</vt:lpstr>
      <vt:lpstr>'021 - Vedlejší rozpočtové...'!Oblast_tisku</vt:lpstr>
      <vt:lpstr>'Rekapitulace stavby'!Oblast_tisku</vt:lpstr>
      <vt:lpstr>'Seznam figur'!Oblast_tisku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Irena Fajfrová</dc:creator>
  <cp:lastModifiedBy>Irena Fajfrová</cp:lastModifiedBy>
  <dcterms:created xsi:type="dcterms:W3CDTF">2021-09-13T06:36:12Z</dcterms:created>
  <dcterms:modified xsi:type="dcterms:W3CDTF">2021-09-13T06:36:34Z</dcterms:modified>
</cp:coreProperties>
</file>